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<sst xmlns="http://schemas.openxmlformats.org/spreadsheetml/2006/main" count="357" uniqueCount="121">
  <si>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</si>
  <si>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</si>
  <si>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</si>
  <si>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</si>
  <si>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</si>
  <si>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</si>
  <si>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</si>
  <si>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</si>
  <si>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</si>
  <si>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</si>
  <si>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</si>
  <si>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</si>
  <si>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</si>
  <si>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</si>
  <si>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</si>
  <si>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</si>
  <si>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</si>
  <si>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</si>
  <si>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</si>
  <si>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</si>
  <si>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</si>
  <si>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</si>
  <si>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</si>
  <si>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</si>
  <si>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</si>
  <si>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</si>
  <si>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</si>
  <si>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</si>
  <si>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</si>
  <si>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</si>
  <si>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</si>
  <si>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</si>
  <si>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</si>
  <si>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</si>
  <si>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</si>
  <si>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</si>
  <si>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</si>
  <si>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</si>
  <si>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</si>
  <si>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</si>
  <si>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</si>
  <si>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</si>
  <si>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</si>
  <si>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</si>
  <si>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</si>
  <si>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</si>
  <si>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</si>
  <si>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</si>
  <si>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</si>
  <si>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</si>
  <si>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</si>
  <si>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</si>
  <si>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</si>
  <si>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</si>
  <si>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</si>
  <si>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</si>
  <si>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</si>
  <si>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</si>
  <si>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</si>
  <si>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</si>
  <si>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</si>
  <si>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</si>
  <si>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</si>
  <si>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</si>
  <si>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</si>
  <si>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</si>
  <si>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</si>
  <si>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</si>
  <si>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</si>
  <si>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Component</t>
  </si>
  <si>
    <t>Metre</t>
  </si>
  <si>
    <t>Tender Inviting Authority: DOIP, IIT, Kanpur</t>
  </si>
  <si>
    <t>item no.16</t>
  </si>
  <si>
    <t>item no.17</t>
  </si>
  <si>
    <t>item no.18</t>
  </si>
  <si>
    <t>item no.19</t>
  </si>
  <si>
    <t>item no.20</t>
  </si>
  <si>
    <t>item no.21</t>
  </si>
  <si>
    <t>item no.22</t>
  </si>
  <si>
    <t>item no.23</t>
  </si>
  <si>
    <t>item no.24</t>
  </si>
  <si>
    <t>item no.25</t>
  </si>
  <si>
    <t>item no.26</t>
  </si>
  <si>
    <t>item no.27</t>
  </si>
  <si>
    <t>item no.28</t>
  </si>
  <si>
    <t>item no.29</t>
  </si>
  <si>
    <t>item no.30</t>
  </si>
  <si>
    <t xml:space="preserve">End cap </t>
  </si>
  <si>
    <t>Nos.</t>
  </si>
  <si>
    <t>Mtr.</t>
  </si>
  <si>
    <t xml:space="preserve">Supplying and fixing metal box of following sizes ( nominal size ) on surface or in recess with suitable size of phenolic laminated sheet cover in the front I/c painting etc as reqd. </t>
  </si>
  <si>
    <t>180 mm x 100 mm x 60 mm deep</t>
  </si>
  <si>
    <t>Providing, laying and fixing following dia G.I. pipe (medium class) in ground complete with G.I. fittings including trenching (75 cm deep)and re-filling etc as required</t>
  </si>
  <si>
    <t>80 mm</t>
  </si>
  <si>
    <t xml:space="preserve">1 run of cable </t>
  </si>
  <si>
    <t xml:space="preserve">2 run of cable </t>
  </si>
  <si>
    <t xml:space="preserve">3 run of cable </t>
  </si>
  <si>
    <t xml:space="preserve">Providing and fixing DLP plastic trunking of size 105 mm x 50 mm without cover on surface as reqd. </t>
  </si>
  <si>
    <t xml:space="preserve">Providing and fixing DLP plastic trunking of size 105 mm x 50 mm accessories on surface as reqd. </t>
  </si>
  <si>
    <t xml:space="preserve">PVC trunking full cover of size 85 mm size </t>
  </si>
  <si>
    <t>Internal angle.</t>
  </si>
  <si>
    <t>External angle</t>
  </si>
  <si>
    <t>flat angle</t>
  </si>
  <si>
    <t>cover joint</t>
  </si>
  <si>
    <t>Base joint</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</si>
  <si>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</si>
  <si>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</si>
  <si>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</si>
  <si>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</si>
  <si>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</si>
  <si>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</si>
  <si>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Supply  and laying of HDPE pipe ISI mark of 32 mm (8Kg / cm²) size outer dia, 2mm thick I/c cartage loading &amp; unloading etc. as reqd.</t>
  </si>
  <si>
    <t>Direct in ground I/c excavation, sand cushioning, protective covering and refilling the trench etc. as reqd.</t>
  </si>
  <si>
    <t>In pipe</t>
  </si>
  <si>
    <t>In open duct</t>
  </si>
  <si>
    <t>On surface with MS clamp</t>
  </si>
  <si>
    <t>Fixing internet rack on steel fashtner including cartage from store to site as reqd complete.</t>
  </si>
  <si>
    <t>Digging  trench for taking out cable upto 400 Sq.mm. and refilling , watering ,ramming the same after taking out cable as reqd complete.</t>
  </si>
  <si>
    <t>Supplying and drawing of UTP 4 pair CAT 6A LAN cable (Frequency tested up to- 500 MHz minimum, Approvals- UL Listed and UL Channel verified, ETL verified to TIA / EIA Cat 6) in the existing surface/ recessed steel/ PVC conduit as required.</t>
  </si>
  <si>
    <t>Name of Work: Laying of 4 uplink wires for all UTP racks from fiber racks at various workshops and labs with all associated works in IIT Kanpur</t>
  </si>
  <si>
    <t>NIT No:   Electrical/27/06/2024-1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</si>
</sst>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4"/>
      <color indexed="8"/>
      <name val="Times New Roman"/>
      <family val="1"/>
    </font>
    <font>
      <sz val="14"/>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4"/>
      <color theme="1"/>
      <name val="Times New Roman"/>
      <family val="1"/>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7" fillId="0" borderId="19"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2" fontId="7" fillId="0" borderId="16" xfId="58" applyNumberFormat="1" applyFont="1" applyFill="1" applyBorder="1" applyAlignment="1">
      <alignment horizontal="right" vertical="top"/>
      <protection/>
    </xf>
    <xf numFmtId="2" fontId="7" fillId="0" borderId="16" xfId="56" applyNumberFormat="1" applyFont="1" applyFill="1" applyBorder="1" applyAlignment="1" applyProtection="1">
      <alignment horizontal="center" vertical="center"/>
      <protection locked="0"/>
    </xf>
    <xf numFmtId="2" fontId="4" fillId="0" borderId="16" xfId="59" applyNumberFormat="1" applyFont="1" applyFill="1" applyBorder="1" applyAlignment="1">
      <alignment horizontal="center" vertical="center"/>
      <protection/>
    </xf>
    <xf numFmtId="2" fontId="4" fillId="0" borderId="16" xfId="56" applyNumberFormat="1" applyFont="1" applyFill="1" applyBorder="1" applyAlignment="1">
      <alignment horizontal="center" vertical="center"/>
      <protection/>
    </xf>
    <xf numFmtId="2" fontId="7" fillId="33" borderId="16" xfId="56" applyNumberFormat="1" applyFont="1" applyFill="1" applyBorder="1" applyAlignment="1" applyProtection="1">
      <alignment horizontal="center" vertical="center"/>
      <protection locked="0"/>
    </xf>
    <xf numFmtId="2" fontId="7" fillId="0" borderId="16" xfId="56" applyNumberFormat="1" applyFont="1" applyFill="1" applyBorder="1" applyAlignment="1" applyProtection="1">
      <alignment horizontal="center" vertical="center" wrapText="1"/>
      <protection locked="0"/>
    </xf>
    <xf numFmtId="2" fontId="7" fillId="0" borderId="16" xfId="59" applyNumberFormat="1" applyFont="1" applyFill="1" applyBorder="1" applyAlignment="1">
      <alignment horizontal="center" vertical="center"/>
      <protection/>
    </xf>
    <xf numFmtId="0" fontId="4" fillId="0" borderId="16" xfId="0" applyFont="1" applyFill="1" applyBorder="1" applyAlignment="1">
      <alignment horizontal="center" vertical="center"/>
    </xf>
    <xf numFmtId="0" fontId="7" fillId="0" borderId="16" xfId="56" applyNumberFormat="1" applyFont="1" applyFill="1" applyBorder="1" applyAlignment="1">
      <alignment horizontal="center" vertical="center" wrapText="1"/>
      <protection/>
    </xf>
    <xf numFmtId="0" fontId="63" fillId="0" borderId="16" xfId="0" applyFont="1" applyFill="1" applyBorder="1" applyAlignment="1">
      <alignment horizontal="center" vertical="center"/>
    </xf>
    <xf numFmtId="0" fontId="4" fillId="0" borderId="23" xfId="59" applyNumberFormat="1" applyFont="1" applyFill="1" applyBorder="1" applyAlignment="1">
      <alignment vertical="center" wrapText="1"/>
      <protection/>
    </xf>
    <xf numFmtId="0" fontId="64" fillId="0" borderId="16" xfId="0" applyFont="1" applyFill="1" applyBorder="1" applyAlignment="1">
      <alignment horizontal="justify" vertical="top" wrapText="1"/>
    </xf>
    <xf numFmtId="2" fontId="25" fillId="0" borderId="16" xfId="0" applyNumberFormat="1" applyFont="1" applyFill="1" applyBorder="1" applyAlignment="1">
      <alignment horizontal="center" vertical="center" wrapText="1"/>
    </xf>
    <xf numFmtId="2" fontId="65" fillId="0" borderId="16" xfId="0" applyNumberFormat="1" applyFont="1" applyFill="1" applyBorder="1" applyAlignment="1">
      <alignment horizontal="center" vertical="center"/>
    </xf>
    <xf numFmtId="0" fontId="25" fillId="0" borderId="16" xfId="0" applyFont="1" applyFill="1" applyBorder="1" applyAlignment="1">
      <alignment horizontal="justify" vertical="top" wrapText="1"/>
    </xf>
    <xf numFmtId="0" fontId="25" fillId="0" borderId="16" xfId="0" applyFont="1" applyFill="1" applyBorder="1" applyAlignment="1">
      <alignment horizontal="center" vertical="center"/>
    </xf>
    <xf numFmtId="0" fontId="25" fillId="0" borderId="16" xfId="0" applyFont="1" applyFill="1" applyBorder="1" applyAlignment="1">
      <alignment horizontal="justify" vertical="top"/>
    </xf>
    <xf numFmtId="2" fontId="25" fillId="0" borderId="16" xfId="0" applyNumberFormat="1" applyFont="1" applyFill="1" applyBorder="1" applyAlignment="1">
      <alignment horizontal="center" vertical="center"/>
    </xf>
    <xf numFmtId="0" fontId="64" fillId="0" borderId="16" xfId="0" applyFont="1" applyFill="1" applyBorder="1" applyAlignment="1">
      <alignment horizontal="justify" vertical="top"/>
    </xf>
    <xf numFmtId="2" fontId="64" fillId="0" borderId="16" xfId="0" applyNumberFormat="1" applyFont="1" applyFill="1" applyBorder="1" applyAlignment="1">
      <alignment horizontal="center" vertical="center"/>
    </xf>
    <xf numFmtId="0" fontId="25" fillId="0" borderId="16" xfId="0" applyFont="1" applyFill="1" applyBorder="1" applyAlignment="1">
      <alignment horizontal="left"/>
    </xf>
    <xf numFmtId="0" fontId="7" fillId="0" borderId="1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6705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6"/>
  <sheetViews>
    <sheetView showGridLines="0" zoomScale="75" zoomScaleNormal="75" zoomScaleSheetLayoutView="76" zoomScalePageLayoutView="0" workbookViewId="0" topLeftCell="A1">
      <selection activeCell="B14" sqref="B14"/>
    </sheetView>
  </sheetViews>
  <sheetFormatPr defaultColWidth="9.140625" defaultRowHeight="15"/>
  <cols>
    <col min="1" max="1" width="11.28125" style="1" customWidth="1"/>
    <col min="2" max="2" width="65.8515625" style="1" customWidth="1"/>
    <col min="3" max="3" width="16.574218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1" t="str">
        <f>B2&amp;" BoQ"</f>
        <v>Percentage BoQ</v>
      </c>
      <c r="B1" s="81"/>
      <c r="C1" s="81"/>
      <c r="D1" s="81"/>
      <c r="E1" s="81"/>
      <c r="F1" s="81"/>
      <c r="G1" s="81"/>
      <c r="H1" s="81"/>
      <c r="I1" s="81"/>
      <c r="J1" s="81"/>
      <c r="K1" s="81"/>
      <c r="L1" s="8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2" t="s">
        <v>71</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8.25" customHeight="1">
      <c r="A5" s="82" t="s">
        <v>119</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30.75" customHeight="1">
      <c r="A6" s="82" t="s">
        <v>120</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105">
      <c r="A8" s="11" t="s">
        <v>50</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40">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9">
        <v>7</v>
      </c>
      <c r="BB12" s="49">
        <v>54</v>
      </c>
      <c r="BC12" s="49">
        <v>8</v>
      </c>
      <c r="IE12" s="18"/>
      <c r="IF12" s="18"/>
      <c r="IG12" s="18"/>
      <c r="IH12" s="18"/>
      <c r="II12" s="18"/>
    </row>
    <row r="13" spans="1:243" s="17" customFormat="1" ht="18">
      <c r="A13" s="49">
        <v>1</v>
      </c>
      <c r="B13" s="50" t="s">
        <v>69</v>
      </c>
      <c r="C13" s="48"/>
      <c r="D13" s="78"/>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80"/>
      <c r="IA13" s="17">
        <v>1</v>
      </c>
      <c r="IB13" s="17" t="s">
        <v>69</v>
      </c>
      <c r="IE13" s="18"/>
      <c r="IF13" s="18"/>
      <c r="IG13" s="18"/>
      <c r="IH13" s="18"/>
      <c r="II13" s="18"/>
    </row>
    <row r="14" spans="1:243" s="22" customFormat="1" ht="68.25" customHeight="1">
      <c r="A14" s="61">
        <v>1.01</v>
      </c>
      <c r="B14" s="65" t="s">
        <v>90</v>
      </c>
      <c r="C14" s="63" t="s">
        <v>53</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IA14" s="22">
        <v>1.01</v>
      </c>
      <c r="IB14" s="22" t="s">
        <v>90</v>
      </c>
      <c r="IC14" s="22" t="s">
        <v>53</v>
      </c>
      <c r="IE14" s="23"/>
      <c r="IF14" s="23" t="s">
        <v>34</v>
      </c>
      <c r="IG14" s="23" t="s">
        <v>35</v>
      </c>
      <c r="IH14" s="23">
        <v>10</v>
      </c>
      <c r="II14" s="23" t="s">
        <v>36</v>
      </c>
    </row>
    <row r="15" spans="1:243" s="22" customFormat="1" ht="28.5">
      <c r="A15" s="62">
        <v>1.02</v>
      </c>
      <c r="B15" s="65" t="s">
        <v>91</v>
      </c>
      <c r="C15" s="63" t="s">
        <v>54</v>
      </c>
      <c r="D15" s="66">
        <v>3</v>
      </c>
      <c r="E15" s="66" t="s">
        <v>88</v>
      </c>
      <c r="F15" s="67">
        <v>245</v>
      </c>
      <c r="G15" s="55"/>
      <c r="H15" s="55"/>
      <c r="I15" s="56" t="s">
        <v>38</v>
      </c>
      <c r="J15" s="57">
        <f>IF(I15="Less(-)",-1,1)</f>
        <v>1</v>
      </c>
      <c r="K15" s="55" t="s">
        <v>39</v>
      </c>
      <c r="L15" s="55" t="s">
        <v>4</v>
      </c>
      <c r="M15" s="58"/>
      <c r="N15" s="55"/>
      <c r="O15" s="55"/>
      <c r="P15" s="59"/>
      <c r="Q15" s="55"/>
      <c r="R15" s="55"/>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(total_amount_ba($B$2,$D$2,D15,F15,J15,K15,M15))</f>
        <v>735</v>
      </c>
      <c r="BB15" s="54">
        <f>BA15+SUM(N15:AZ15)</f>
        <v>735</v>
      </c>
      <c r="BC15" s="41" t="str">
        <f>SpellNumber(L15,BB15)</f>
        <v>INR  Seven Hundred &amp; Thirty Five  Only</v>
      </c>
      <c r="IA15" s="22">
        <v>1.02</v>
      </c>
      <c r="IB15" s="22" t="s">
        <v>91</v>
      </c>
      <c r="IC15" s="22" t="s">
        <v>54</v>
      </c>
      <c r="ID15" s="22">
        <v>3</v>
      </c>
      <c r="IE15" s="23" t="s">
        <v>88</v>
      </c>
      <c r="IF15" s="23" t="s">
        <v>40</v>
      </c>
      <c r="IG15" s="23" t="s">
        <v>35</v>
      </c>
      <c r="IH15" s="23">
        <v>123.223</v>
      </c>
      <c r="II15" s="23" t="s">
        <v>37</v>
      </c>
    </row>
    <row r="16" spans="1:243" s="22" customFormat="1" ht="75">
      <c r="A16" s="61">
        <v>1.03</v>
      </c>
      <c r="B16" s="65" t="s">
        <v>92</v>
      </c>
      <c r="C16" s="63" t="s">
        <v>55</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IA16" s="22">
        <v>1.03</v>
      </c>
      <c r="IB16" s="22" t="s">
        <v>92</v>
      </c>
      <c r="IC16" s="22" t="s">
        <v>55</v>
      </c>
      <c r="IE16" s="23"/>
      <c r="IF16" s="23" t="s">
        <v>41</v>
      </c>
      <c r="IG16" s="23" t="s">
        <v>42</v>
      </c>
      <c r="IH16" s="23">
        <v>213</v>
      </c>
      <c r="II16" s="23" t="s">
        <v>37</v>
      </c>
    </row>
    <row r="17" spans="1:243" s="22" customFormat="1" ht="42.75">
      <c r="A17" s="61">
        <v>1.04</v>
      </c>
      <c r="B17" s="65" t="s">
        <v>93</v>
      </c>
      <c r="C17" s="63" t="s">
        <v>60</v>
      </c>
      <c r="D17" s="66">
        <v>8</v>
      </c>
      <c r="E17" s="66" t="s">
        <v>89</v>
      </c>
      <c r="F17" s="67">
        <v>919.1</v>
      </c>
      <c r="G17" s="55"/>
      <c r="H17" s="55"/>
      <c r="I17" s="56" t="s">
        <v>38</v>
      </c>
      <c r="J17" s="57">
        <f aca="true" t="shared" si="0" ref="J17:J43">IF(I17="Less(-)",-1,1)</f>
        <v>1</v>
      </c>
      <c r="K17" s="55" t="s">
        <v>39</v>
      </c>
      <c r="L17" s="55" t="s">
        <v>4</v>
      </c>
      <c r="M17" s="58"/>
      <c r="N17" s="55"/>
      <c r="O17" s="55"/>
      <c r="P17" s="59"/>
      <c r="Q17" s="55"/>
      <c r="R17" s="55"/>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aca="true" t="shared" si="1" ref="BA17:BA43">(total_amount_ba($B$2,$D$2,D17,F17,J17,K17,M17))</f>
        <v>7352.8</v>
      </c>
      <c r="BB17" s="54">
        <f aca="true" t="shared" si="2" ref="BB17:BB43">BA17+SUM(N17:AZ17)</f>
        <v>7352.8</v>
      </c>
      <c r="BC17" s="41" t="str">
        <f aca="true" t="shared" si="3" ref="BC17:BC43">SpellNumber(L17,BB17)</f>
        <v>INR  Seven Thousand Three Hundred &amp; Fifty Two  and Paise Eighty Only</v>
      </c>
      <c r="IA17" s="22">
        <v>1.04</v>
      </c>
      <c r="IB17" s="22" t="s">
        <v>93</v>
      </c>
      <c r="IC17" s="22" t="s">
        <v>60</v>
      </c>
      <c r="ID17" s="22">
        <v>8</v>
      </c>
      <c r="IE17" s="23" t="s">
        <v>89</v>
      </c>
      <c r="IF17" s="23"/>
      <c r="IG17" s="23"/>
      <c r="IH17" s="23"/>
      <c r="II17" s="23"/>
    </row>
    <row r="18" spans="1:243" s="22" customFormat="1" ht="112.5">
      <c r="A18" s="62">
        <v>1.05</v>
      </c>
      <c r="B18" s="68" t="s">
        <v>118</v>
      </c>
      <c r="C18" s="63" t="s">
        <v>56</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IA18" s="22">
        <v>1.05</v>
      </c>
      <c r="IB18" s="22" t="s">
        <v>118</v>
      </c>
      <c r="IC18" s="22" t="s">
        <v>56</v>
      </c>
      <c r="IE18" s="23"/>
      <c r="IF18" s="23"/>
      <c r="IG18" s="23"/>
      <c r="IH18" s="23"/>
      <c r="II18" s="23"/>
    </row>
    <row r="19" spans="1:243" s="22" customFormat="1" ht="18.75">
      <c r="A19" s="61">
        <v>1.06</v>
      </c>
      <c r="B19" s="68" t="s">
        <v>94</v>
      </c>
      <c r="C19" s="63" t="s">
        <v>61</v>
      </c>
      <c r="D19" s="66">
        <v>10</v>
      </c>
      <c r="E19" s="69" t="s">
        <v>70</v>
      </c>
      <c r="F19" s="67">
        <v>91</v>
      </c>
      <c r="G19" s="55"/>
      <c r="H19" s="55"/>
      <c r="I19" s="56" t="s">
        <v>38</v>
      </c>
      <c r="J19" s="57">
        <f t="shared" si="0"/>
        <v>1</v>
      </c>
      <c r="K19" s="55" t="s">
        <v>39</v>
      </c>
      <c r="L19" s="55" t="s">
        <v>4</v>
      </c>
      <c r="M19" s="58"/>
      <c r="N19" s="55"/>
      <c r="O19" s="55"/>
      <c r="P19" s="59"/>
      <c r="Q19" s="55"/>
      <c r="R19" s="55"/>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910</v>
      </c>
      <c r="BB19" s="54">
        <f t="shared" si="2"/>
        <v>910</v>
      </c>
      <c r="BC19" s="41" t="str">
        <f t="shared" si="3"/>
        <v>INR  Nine Hundred &amp; Ten  Only</v>
      </c>
      <c r="IA19" s="22">
        <v>1.06</v>
      </c>
      <c r="IB19" s="22" t="s">
        <v>94</v>
      </c>
      <c r="IC19" s="22" t="s">
        <v>61</v>
      </c>
      <c r="ID19" s="22">
        <v>10</v>
      </c>
      <c r="IE19" s="23" t="s">
        <v>70</v>
      </c>
      <c r="IF19" s="23"/>
      <c r="IG19" s="23"/>
      <c r="IH19" s="23"/>
      <c r="II19" s="23"/>
    </row>
    <row r="20" spans="1:243" s="22" customFormat="1" ht="40.5" customHeight="1">
      <c r="A20" s="61">
        <v>1.07</v>
      </c>
      <c r="B20" s="68" t="s">
        <v>95</v>
      </c>
      <c r="C20" s="63" t="s">
        <v>62</v>
      </c>
      <c r="D20" s="66">
        <v>10</v>
      </c>
      <c r="E20" s="69" t="s">
        <v>70</v>
      </c>
      <c r="F20" s="67">
        <v>160</v>
      </c>
      <c r="G20" s="55"/>
      <c r="H20" s="55"/>
      <c r="I20" s="56" t="s">
        <v>38</v>
      </c>
      <c r="J20" s="57">
        <f t="shared" si="0"/>
        <v>1</v>
      </c>
      <c r="K20" s="55" t="s">
        <v>39</v>
      </c>
      <c r="L20" s="55" t="s">
        <v>4</v>
      </c>
      <c r="M20" s="58"/>
      <c r="N20" s="55"/>
      <c r="O20" s="55"/>
      <c r="P20" s="59"/>
      <c r="Q20" s="55"/>
      <c r="R20" s="55"/>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1600</v>
      </c>
      <c r="BB20" s="54">
        <f t="shared" si="2"/>
        <v>1600</v>
      </c>
      <c r="BC20" s="41" t="str">
        <f t="shared" si="3"/>
        <v>INR  One Thousand Six Hundred    Only</v>
      </c>
      <c r="IA20" s="22">
        <v>1.07</v>
      </c>
      <c r="IB20" s="47" t="s">
        <v>95</v>
      </c>
      <c r="IC20" s="22" t="s">
        <v>62</v>
      </c>
      <c r="ID20" s="22">
        <v>10</v>
      </c>
      <c r="IE20" s="23" t="s">
        <v>70</v>
      </c>
      <c r="IF20" s="23"/>
      <c r="IG20" s="23"/>
      <c r="IH20" s="23"/>
      <c r="II20" s="23"/>
    </row>
    <row r="21" spans="1:243" s="22" customFormat="1" ht="28.5">
      <c r="A21" s="62">
        <v>1.08</v>
      </c>
      <c r="B21" s="68" t="s">
        <v>96</v>
      </c>
      <c r="C21" s="63" t="s">
        <v>57</v>
      </c>
      <c r="D21" s="66">
        <v>1400</v>
      </c>
      <c r="E21" s="69" t="s">
        <v>70</v>
      </c>
      <c r="F21" s="67">
        <v>229</v>
      </c>
      <c r="G21" s="55"/>
      <c r="H21" s="55"/>
      <c r="I21" s="56" t="s">
        <v>38</v>
      </c>
      <c r="J21" s="57">
        <f t="shared" si="0"/>
        <v>1</v>
      </c>
      <c r="K21" s="55" t="s">
        <v>39</v>
      </c>
      <c r="L21" s="55" t="s">
        <v>4</v>
      </c>
      <c r="M21" s="58"/>
      <c r="N21" s="55"/>
      <c r="O21" s="55"/>
      <c r="P21" s="59"/>
      <c r="Q21" s="55"/>
      <c r="R21" s="55"/>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1"/>
        <v>320600</v>
      </c>
      <c r="BB21" s="54">
        <f t="shared" si="2"/>
        <v>320600</v>
      </c>
      <c r="BC21" s="41" t="str">
        <f t="shared" si="3"/>
        <v>INR  Three Lakh Twenty Thousand Six Hundred    Only</v>
      </c>
      <c r="IA21" s="22">
        <v>1.08</v>
      </c>
      <c r="IB21" s="22" t="s">
        <v>96</v>
      </c>
      <c r="IC21" s="22" t="s">
        <v>57</v>
      </c>
      <c r="ID21" s="22">
        <v>1400</v>
      </c>
      <c r="IE21" s="23" t="s">
        <v>70</v>
      </c>
      <c r="IF21" s="23" t="s">
        <v>34</v>
      </c>
      <c r="IG21" s="23" t="s">
        <v>43</v>
      </c>
      <c r="IH21" s="23">
        <v>10</v>
      </c>
      <c r="II21" s="23" t="s">
        <v>37</v>
      </c>
    </row>
    <row r="22" spans="1:243" s="22" customFormat="1" ht="56.25">
      <c r="A22" s="61">
        <v>1.09</v>
      </c>
      <c r="B22" s="70" t="s">
        <v>97</v>
      </c>
      <c r="C22" s="63" t="s">
        <v>63</v>
      </c>
      <c r="D22" s="66">
        <v>5</v>
      </c>
      <c r="E22" s="71" t="s">
        <v>89</v>
      </c>
      <c r="F22" s="67">
        <v>1118</v>
      </c>
      <c r="G22" s="55"/>
      <c r="H22" s="55"/>
      <c r="I22" s="56" t="s">
        <v>38</v>
      </c>
      <c r="J22" s="57">
        <f t="shared" si="0"/>
        <v>1</v>
      </c>
      <c r="K22" s="55" t="s">
        <v>39</v>
      </c>
      <c r="L22" s="55" t="s">
        <v>4</v>
      </c>
      <c r="M22" s="58"/>
      <c r="N22" s="55"/>
      <c r="O22" s="55"/>
      <c r="P22" s="59"/>
      <c r="Q22" s="55"/>
      <c r="R22" s="55"/>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1"/>
        <v>5590</v>
      </c>
      <c r="BB22" s="54">
        <f t="shared" si="2"/>
        <v>5590</v>
      </c>
      <c r="BC22" s="41" t="str">
        <f t="shared" si="3"/>
        <v>INR  Five Thousand Five Hundred &amp; Ninety  Only</v>
      </c>
      <c r="IA22" s="22">
        <v>1.09</v>
      </c>
      <c r="IB22" s="22" t="s">
        <v>97</v>
      </c>
      <c r="IC22" s="22" t="s">
        <v>63</v>
      </c>
      <c r="ID22" s="22">
        <v>5</v>
      </c>
      <c r="IE22" s="23" t="s">
        <v>89</v>
      </c>
      <c r="IF22" s="23"/>
      <c r="IG22" s="23"/>
      <c r="IH22" s="23"/>
      <c r="II22" s="23"/>
    </row>
    <row r="23" spans="1:243" s="22" customFormat="1" ht="44.25" customHeight="1">
      <c r="A23" s="61">
        <v>1.1</v>
      </c>
      <c r="B23" s="72" t="s">
        <v>98</v>
      </c>
      <c r="C23" s="63" t="s">
        <v>58</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A23" s="22">
        <v>1.1</v>
      </c>
      <c r="IB23" s="22" t="s">
        <v>98</v>
      </c>
      <c r="IC23" s="22" t="s">
        <v>58</v>
      </c>
      <c r="IE23" s="23"/>
      <c r="IF23" s="23" t="s">
        <v>40</v>
      </c>
      <c r="IG23" s="23" t="s">
        <v>35</v>
      </c>
      <c r="IH23" s="23">
        <v>123.223</v>
      </c>
      <c r="II23" s="23" t="s">
        <v>37</v>
      </c>
    </row>
    <row r="24" spans="1:243" s="22" customFormat="1" ht="28.5">
      <c r="A24" s="62">
        <v>1.11</v>
      </c>
      <c r="B24" s="72" t="s">
        <v>99</v>
      </c>
      <c r="C24" s="63" t="s">
        <v>64</v>
      </c>
      <c r="D24" s="66">
        <v>5</v>
      </c>
      <c r="E24" s="73" t="s">
        <v>89</v>
      </c>
      <c r="F24" s="67">
        <v>493</v>
      </c>
      <c r="G24" s="55"/>
      <c r="H24" s="55"/>
      <c r="I24" s="56" t="s">
        <v>38</v>
      </c>
      <c r="J24" s="57">
        <f t="shared" si="0"/>
        <v>1</v>
      </c>
      <c r="K24" s="55" t="s">
        <v>39</v>
      </c>
      <c r="L24" s="55" t="s">
        <v>4</v>
      </c>
      <c r="M24" s="58"/>
      <c r="N24" s="55"/>
      <c r="O24" s="55"/>
      <c r="P24" s="59"/>
      <c r="Q24" s="55"/>
      <c r="R24" s="55"/>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1"/>
        <v>2465</v>
      </c>
      <c r="BB24" s="54">
        <f t="shared" si="2"/>
        <v>2465</v>
      </c>
      <c r="BC24" s="41" t="str">
        <f t="shared" si="3"/>
        <v>INR  Two Thousand Four Hundred &amp; Sixty Five  Only</v>
      </c>
      <c r="IA24" s="22">
        <v>1.11</v>
      </c>
      <c r="IB24" s="22" t="s">
        <v>99</v>
      </c>
      <c r="IC24" s="22" t="s">
        <v>64</v>
      </c>
      <c r="ID24" s="22">
        <v>5</v>
      </c>
      <c r="IE24" s="23" t="s">
        <v>89</v>
      </c>
      <c r="IF24" s="23" t="s">
        <v>44</v>
      </c>
      <c r="IG24" s="23" t="s">
        <v>45</v>
      </c>
      <c r="IH24" s="23">
        <v>10</v>
      </c>
      <c r="II24" s="23" t="s">
        <v>37</v>
      </c>
    </row>
    <row r="25" spans="1:243" s="22" customFormat="1" ht="28.5">
      <c r="A25" s="61">
        <v>1.12</v>
      </c>
      <c r="B25" s="74" t="s">
        <v>87</v>
      </c>
      <c r="C25" s="63" t="s">
        <v>65</v>
      </c>
      <c r="D25" s="66">
        <v>2</v>
      </c>
      <c r="E25" s="71" t="s">
        <v>88</v>
      </c>
      <c r="F25" s="67">
        <v>222</v>
      </c>
      <c r="G25" s="55"/>
      <c r="H25" s="55"/>
      <c r="I25" s="56" t="s">
        <v>38</v>
      </c>
      <c r="J25" s="57">
        <f t="shared" si="0"/>
        <v>1</v>
      </c>
      <c r="K25" s="55" t="s">
        <v>39</v>
      </c>
      <c r="L25" s="55" t="s">
        <v>4</v>
      </c>
      <c r="M25" s="58"/>
      <c r="N25" s="55"/>
      <c r="O25" s="55"/>
      <c r="P25" s="59"/>
      <c r="Q25" s="55"/>
      <c r="R25" s="55"/>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1"/>
        <v>444</v>
      </c>
      <c r="BB25" s="54">
        <f t="shared" si="2"/>
        <v>444</v>
      </c>
      <c r="BC25" s="41" t="str">
        <f t="shared" si="3"/>
        <v>INR  Four Hundred &amp; Forty Four  Only</v>
      </c>
      <c r="IA25" s="22">
        <v>1.12</v>
      </c>
      <c r="IB25" s="22" t="s">
        <v>87</v>
      </c>
      <c r="IC25" s="22" t="s">
        <v>65</v>
      </c>
      <c r="ID25" s="22">
        <v>2</v>
      </c>
      <c r="IE25" s="23" t="s">
        <v>88</v>
      </c>
      <c r="IF25" s="23"/>
      <c r="IG25" s="23"/>
      <c r="IH25" s="23"/>
      <c r="II25" s="23"/>
    </row>
    <row r="26" spans="1:243" s="22" customFormat="1" ht="18.75">
      <c r="A26" s="61">
        <v>1.13</v>
      </c>
      <c r="B26" s="74" t="s">
        <v>100</v>
      </c>
      <c r="C26" s="63" t="s">
        <v>66</v>
      </c>
      <c r="D26" s="66">
        <v>1</v>
      </c>
      <c r="E26" s="71" t="s">
        <v>88</v>
      </c>
      <c r="F26" s="67">
        <v>615</v>
      </c>
      <c r="G26" s="55"/>
      <c r="H26" s="55"/>
      <c r="I26" s="56" t="s">
        <v>38</v>
      </c>
      <c r="J26" s="57">
        <f t="shared" si="0"/>
        <v>1</v>
      </c>
      <c r="K26" s="55" t="s">
        <v>39</v>
      </c>
      <c r="L26" s="55" t="s">
        <v>4</v>
      </c>
      <c r="M26" s="58"/>
      <c r="N26" s="55"/>
      <c r="O26" s="55"/>
      <c r="P26" s="59"/>
      <c r="Q26" s="55"/>
      <c r="R26" s="55"/>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1"/>
        <v>615</v>
      </c>
      <c r="BB26" s="54">
        <f t="shared" si="2"/>
        <v>615</v>
      </c>
      <c r="BC26" s="41" t="str">
        <f t="shared" si="3"/>
        <v>INR  Six Hundred &amp; Fifteen  Only</v>
      </c>
      <c r="IA26" s="22">
        <v>1.13</v>
      </c>
      <c r="IB26" s="22" t="s">
        <v>100</v>
      </c>
      <c r="IC26" s="22" t="s">
        <v>66</v>
      </c>
      <c r="ID26" s="22">
        <v>1</v>
      </c>
      <c r="IE26" s="23" t="s">
        <v>88</v>
      </c>
      <c r="IF26" s="23" t="s">
        <v>41</v>
      </c>
      <c r="IG26" s="23" t="s">
        <v>42</v>
      </c>
      <c r="IH26" s="23">
        <v>213</v>
      </c>
      <c r="II26" s="23" t="s">
        <v>37</v>
      </c>
    </row>
    <row r="27" spans="1:243" s="22" customFormat="1" ht="28.5">
      <c r="A27" s="62">
        <v>1.14</v>
      </c>
      <c r="B27" s="74" t="s">
        <v>101</v>
      </c>
      <c r="C27" s="63" t="s">
        <v>67</v>
      </c>
      <c r="D27" s="66">
        <v>1</v>
      </c>
      <c r="E27" s="71" t="s">
        <v>88</v>
      </c>
      <c r="F27" s="67">
        <v>629</v>
      </c>
      <c r="G27" s="55"/>
      <c r="H27" s="55"/>
      <c r="I27" s="56" t="s">
        <v>38</v>
      </c>
      <c r="J27" s="57">
        <f t="shared" si="0"/>
        <v>1</v>
      </c>
      <c r="K27" s="55" t="s">
        <v>39</v>
      </c>
      <c r="L27" s="55" t="s">
        <v>4</v>
      </c>
      <c r="M27" s="58"/>
      <c r="N27" s="55"/>
      <c r="O27" s="55"/>
      <c r="P27" s="59"/>
      <c r="Q27" s="55"/>
      <c r="R27" s="55"/>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1"/>
        <v>629</v>
      </c>
      <c r="BB27" s="54">
        <f t="shared" si="2"/>
        <v>629</v>
      </c>
      <c r="BC27" s="41" t="str">
        <f t="shared" si="3"/>
        <v>INR  Six Hundred &amp; Twenty Nine  Only</v>
      </c>
      <c r="IA27" s="22">
        <v>1.14</v>
      </c>
      <c r="IB27" s="22" t="s">
        <v>101</v>
      </c>
      <c r="IC27" s="22" t="s">
        <v>67</v>
      </c>
      <c r="ID27" s="22">
        <v>1</v>
      </c>
      <c r="IE27" s="23" t="s">
        <v>88</v>
      </c>
      <c r="IF27" s="23"/>
      <c r="IG27" s="23"/>
      <c r="IH27" s="23"/>
      <c r="II27" s="23"/>
    </row>
    <row r="28" spans="1:243" s="22" customFormat="1" ht="28.5">
      <c r="A28" s="61">
        <v>1.15</v>
      </c>
      <c r="B28" s="74" t="s">
        <v>102</v>
      </c>
      <c r="C28" s="63" t="s">
        <v>68</v>
      </c>
      <c r="D28" s="66">
        <v>1</v>
      </c>
      <c r="E28" s="71" t="s">
        <v>88</v>
      </c>
      <c r="F28" s="67">
        <v>870</v>
      </c>
      <c r="G28" s="55"/>
      <c r="H28" s="55"/>
      <c r="I28" s="56" t="s">
        <v>38</v>
      </c>
      <c r="J28" s="57">
        <f t="shared" si="0"/>
        <v>1</v>
      </c>
      <c r="K28" s="55" t="s">
        <v>39</v>
      </c>
      <c r="L28" s="55" t="s">
        <v>4</v>
      </c>
      <c r="M28" s="58"/>
      <c r="N28" s="55"/>
      <c r="O28" s="55"/>
      <c r="P28" s="59"/>
      <c r="Q28" s="55"/>
      <c r="R28" s="55"/>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1"/>
        <v>870</v>
      </c>
      <c r="BB28" s="54">
        <f t="shared" si="2"/>
        <v>870</v>
      </c>
      <c r="BC28" s="41" t="str">
        <f t="shared" si="3"/>
        <v>INR  Eight Hundred &amp; Seventy  Only</v>
      </c>
      <c r="IA28" s="22">
        <v>1.15</v>
      </c>
      <c r="IB28" s="22" t="s">
        <v>102</v>
      </c>
      <c r="IC28" s="22" t="s">
        <v>68</v>
      </c>
      <c r="ID28" s="22">
        <v>1</v>
      </c>
      <c r="IE28" s="23" t="s">
        <v>88</v>
      </c>
      <c r="IF28" s="23"/>
      <c r="IG28" s="23"/>
      <c r="IH28" s="23"/>
      <c r="II28" s="23"/>
    </row>
    <row r="29" spans="1:243" s="22" customFormat="1" ht="28.5">
      <c r="A29" s="61">
        <v>1.16</v>
      </c>
      <c r="B29" s="74" t="s">
        <v>103</v>
      </c>
      <c r="C29" s="63" t="s">
        <v>72</v>
      </c>
      <c r="D29" s="66">
        <v>1</v>
      </c>
      <c r="E29" s="71" t="s">
        <v>88</v>
      </c>
      <c r="F29" s="67">
        <v>256</v>
      </c>
      <c r="G29" s="55"/>
      <c r="H29" s="55"/>
      <c r="I29" s="56" t="s">
        <v>38</v>
      </c>
      <c r="J29" s="57">
        <f t="shared" si="0"/>
        <v>1</v>
      </c>
      <c r="K29" s="55" t="s">
        <v>39</v>
      </c>
      <c r="L29" s="55" t="s">
        <v>4</v>
      </c>
      <c r="M29" s="58"/>
      <c r="N29" s="55"/>
      <c r="O29" s="55"/>
      <c r="P29" s="59"/>
      <c r="Q29" s="55"/>
      <c r="R29" s="55"/>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0">
        <f t="shared" si="1"/>
        <v>256</v>
      </c>
      <c r="BB29" s="54">
        <f t="shared" si="2"/>
        <v>256</v>
      </c>
      <c r="BC29" s="41" t="str">
        <f t="shared" si="3"/>
        <v>INR  Two Hundred &amp; Fifty Six  Only</v>
      </c>
      <c r="IA29" s="22">
        <v>1.16</v>
      </c>
      <c r="IB29" s="22" t="s">
        <v>103</v>
      </c>
      <c r="IC29" s="22" t="s">
        <v>72</v>
      </c>
      <c r="ID29" s="22">
        <v>1</v>
      </c>
      <c r="IE29" s="23" t="s">
        <v>88</v>
      </c>
      <c r="IF29" s="23"/>
      <c r="IG29" s="23"/>
      <c r="IH29" s="23"/>
      <c r="II29" s="23"/>
    </row>
    <row r="30" spans="1:243" s="22" customFormat="1" ht="18.75">
      <c r="A30" s="62">
        <v>1.17</v>
      </c>
      <c r="B30" s="74" t="s">
        <v>104</v>
      </c>
      <c r="C30" s="63" t="s">
        <v>73</v>
      </c>
      <c r="D30" s="66">
        <v>1</v>
      </c>
      <c r="E30" s="71" t="s">
        <v>88</v>
      </c>
      <c r="F30" s="67">
        <v>103</v>
      </c>
      <c r="G30" s="55"/>
      <c r="H30" s="55"/>
      <c r="I30" s="56" t="s">
        <v>38</v>
      </c>
      <c r="J30" s="57">
        <f t="shared" si="0"/>
        <v>1</v>
      </c>
      <c r="K30" s="55" t="s">
        <v>39</v>
      </c>
      <c r="L30" s="55" t="s">
        <v>4</v>
      </c>
      <c r="M30" s="58"/>
      <c r="N30" s="55"/>
      <c r="O30" s="55"/>
      <c r="P30" s="59"/>
      <c r="Q30" s="55"/>
      <c r="R30" s="55"/>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0">
        <f t="shared" si="1"/>
        <v>103</v>
      </c>
      <c r="BB30" s="54">
        <f t="shared" si="2"/>
        <v>103</v>
      </c>
      <c r="BC30" s="41" t="str">
        <f t="shared" si="3"/>
        <v>INR  One Hundred &amp; Three  Only</v>
      </c>
      <c r="IA30" s="22">
        <v>1.17</v>
      </c>
      <c r="IB30" s="22" t="s">
        <v>104</v>
      </c>
      <c r="IC30" s="22" t="s">
        <v>73</v>
      </c>
      <c r="ID30" s="22">
        <v>1</v>
      </c>
      <c r="IE30" s="23" t="s">
        <v>88</v>
      </c>
      <c r="IF30" s="23"/>
      <c r="IG30" s="23"/>
      <c r="IH30" s="23"/>
      <c r="II30" s="23"/>
    </row>
    <row r="31" spans="1:243" s="22" customFormat="1" ht="75">
      <c r="A31" s="61">
        <v>1.18</v>
      </c>
      <c r="B31" s="65" t="s">
        <v>105</v>
      </c>
      <c r="C31" s="63" t="s">
        <v>74</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IA31" s="22">
        <v>1.18</v>
      </c>
      <c r="IB31" s="22" t="s">
        <v>105</v>
      </c>
      <c r="IC31" s="22" t="s">
        <v>74</v>
      </c>
      <c r="IE31" s="23"/>
      <c r="IF31" s="23"/>
      <c r="IG31" s="23"/>
      <c r="IH31" s="23"/>
      <c r="II31" s="23"/>
    </row>
    <row r="32" spans="1:243" s="22" customFormat="1" ht="28.5">
      <c r="A32" s="61">
        <v>1.19</v>
      </c>
      <c r="B32" s="65" t="s">
        <v>106</v>
      </c>
      <c r="C32" s="63" t="s">
        <v>75</v>
      </c>
      <c r="D32" s="66">
        <v>230</v>
      </c>
      <c r="E32" s="66" t="s">
        <v>89</v>
      </c>
      <c r="F32" s="67">
        <v>261</v>
      </c>
      <c r="G32" s="55"/>
      <c r="H32" s="55"/>
      <c r="I32" s="56" t="s">
        <v>38</v>
      </c>
      <c r="J32" s="57">
        <f t="shared" si="0"/>
        <v>1</v>
      </c>
      <c r="K32" s="55" t="s">
        <v>39</v>
      </c>
      <c r="L32" s="55" t="s">
        <v>4</v>
      </c>
      <c r="M32" s="58"/>
      <c r="N32" s="55"/>
      <c r="O32" s="55"/>
      <c r="P32" s="59"/>
      <c r="Q32" s="55"/>
      <c r="R32" s="55"/>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0">
        <f t="shared" si="1"/>
        <v>60030</v>
      </c>
      <c r="BB32" s="54">
        <f t="shared" si="2"/>
        <v>60030</v>
      </c>
      <c r="BC32" s="41" t="str">
        <f t="shared" si="3"/>
        <v>INR  Sixty Thousand  &amp;Thirty  Only</v>
      </c>
      <c r="IA32" s="22">
        <v>1.19</v>
      </c>
      <c r="IB32" s="22" t="s">
        <v>106</v>
      </c>
      <c r="IC32" s="22" t="s">
        <v>75</v>
      </c>
      <c r="ID32" s="22">
        <v>230</v>
      </c>
      <c r="IE32" s="23" t="s">
        <v>89</v>
      </c>
      <c r="IF32" s="23"/>
      <c r="IG32" s="23"/>
      <c r="IH32" s="23"/>
      <c r="II32" s="23"/>
    </row>
    <row r="33" spans="1:243" s="22" customFormat="1" ht="28.5">
      <c r="A33" s="62">
        <v>1.2</v>
      </c>
      <c r="B33" s="65" t="s">
        <v>107</v>
      </c>
      <c r="C33" s="63" t="s">
        <v>76</v>
      </c>
      <c r="D33" s="66">
        <v>35</v>
      </c>
      <c r="E33" s="66" t="s">
        <v>88</v>
      </c>
      <c r="F33" s="67">
        <v>173</v>
      </c>
      <c r="G33" s="55"/>
      <c r="H33" s="55"/>
      <c r="I33" s="56" t="s">
        <v>38</v>
      </c>
      <c r="J33" s="57">
        <f t="shared" si="0"/>
        <v>1</v>
      </c>
      <c r="K33" s="55" t="s">
        <v>39</v>
      </c>
      <c r="L33" s="55" t="s">
        <v>4</v>
      </c>
      <c r="M33" s="58"/>
      <c r="N33" s="55"/>
      <c r="O33" s="55"/>
      <c r="P33" s="59"/>
      <c r="Q33" s="55"/>
      <c r="R33" s="55"/>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f t="shared" si="1"/>
        <v>6055</v>
      </c>
      <c r="BB33" s="54">
        <f t="shared" si="2"/>
        <v>6055</v>
      </c>
      <c r="BC33" s="41" t="str">
        <f t="shared" si="3"/>
        <v>INR  Six Thousand  &amp;Fifty Five  Only</v>
      </c>
      <c r="IA33" s="22">
        <v>1.2</v>
      </c>
      <c r="IB33" s="22" t="s">
        <v>107</v>
      </c>
      <c r="IC33" s="22" t="s">
        <v>76</v>
      </c>
      <c r="ID33" s="22">
        <v>35</v>
      </c>
      <c r="IE33" s="23" t="s">
        <v>88</v>
      </c>
      <c r="IF33" s="23"/>
      <c r="IG33" s="23"/>
      <c r="IH33" s="23"/>
      <c r="II33" s="23"/>
    </row>
    <row r="34" spans="1:243" s="22" customFormat="1" ht="28.5">
      <c r="A34" s="61">
        <v>1.21</v>
      </c>
      <c r="B34" s="65" t="s">
        <v>108</v>
      </c>
      <c r="C34" s="63" t="s">
        <v>77</v>
      </c>
      <c r="D34" s="66">
        <v>35</v>
      </c>
      <c r="E34" s="66" t="s">
        <v>88</v>
      </c>
      <c r="F34" s="67">
        <v>167</v>
      </c>
      <c r="G34" s="55"/>
      <c r="H34" s="55"/>
      <c r="I34" s="56" t="s">
        <v>38</v>
      </c>
      <c r="J34" s="57">
        <f t="shared" si="0"/>
        <v>1</v>
      </c>
      <c r="K34" s="55" t="s">
        <v>39</v>
      </c>
      <c r="L34" s="55" t="s">
        <v>4</v>
      </c>
      <c r="M34" s="58"/>
      <c r="N34" s="55"/>
      <c r="O34" s="55"/>
      <c r="P34" s="59"/>
      <c r="Q34" s="55"/>
      <c r="R34" s="55"/>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f t="shared" si="1"/>
        <v>5845</v>
      </c>
      <c r="BB34" s="54">
        <f t="shared" si="2"/>
        <v>5845</v>
      </c>
      <c r="BC34" s="41" t="str">
        <f t="shared" si="3"/>
        <v>INR  Five Thousand Eight Hundred &amp; Forty Five  Only</v>
      </c>
      <c r="IA34" s="22">
        <v>1.21</v>
      </c>
      <c r="IB34" s="22" t="s">
        <v>108</v>
      </c>
      <c r="IC34" s="22" t="s">
        <v>77</v>
      </c>
      <c r="ID34" s="22">
        <v>35</v>
      </c>
      <c r="IE34" s="23" t="s">
        <v>88</v>
      </c>
      <c r="IF34" s="23"/>
      <c r="IG34" s="23"/>
      <c r="IH34" s="23"/>
      <c r="II34" s="23"/>
    </row>
    <row r="35" spans="1:243" s="22" customFormat="1" ht="28.5">
      <c r="A35" s="61">
        <v>1.22</v>
      </c>
      <c r="B35" s="65" t="s">
        <v>109</v>
      </c>
      <c r="C35" s="63" t="s">
        <v>78</v>
      </c>
      <c r="D35" s="66">
        <v>18</v>
      </c>
      <c r="E35" s="66" t="s">
        <v>88</v>
      </c>
      <c r="F35" s="67">
        <v>141</v>
      </c>
      <c r="G35" s="55"/>
      <c r="H35" s="55"/>
      <c r="I35" s="56" t="s">
        <v>38</v>
      </c>
      <c r="J35" s="57">
        <f t="shared" si="0"/>
        <v>1</v>
      </c>
      <c r="K35" s="55" t="s">
        <v>39</v>
      </c>
      <c r="L35" s="55" t="s">
        <v>4</v>
      </c>
      <c r="M35" s="58"/>
      <c r="N35" s="55"/>
      <c r="O35" s="55"/>
      <c r="P35" s="59"/>
      <c r="Q35" s="55"/>
      <c r="R35" s="55"/>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0">
        <f t="shared" si="1"/>
        <v>2538</v>
      </c>
      <c r="BB35" s="54">
        <f t="shared" si="2"/>
        <v>2538</v>
      </c>
      <c r="BC35" s="41" t="str">
        <f t="shared" si="3"/>
        <v>INR  Two Thousand Five Hundred &amp; Thirty Eight  Only</v>
      </c>
      <c r="IA35" s="22">
        <v>1.22</v>
      </c>
      <c r="IB35" s="22" t="s">
        <v>109</v>
      </c>
      <c r="IC35" s="22" t="s">
        <v>78</v>
      </c>
      <c r="ID35" s="22">
        <v>18</v>
      </c>
      <c r="IE35" s="23" t="s">
        <v>88</v>
      </c>
      <c r="IF35" s="23"/>
      <c r="IG35" s="23"/>
      <c r="IH35" s="23"/>
      <c r="II35" s="23"/>
    </row>
    <row r="36" spans="1:243" s="22" customFormat="1" ht="28.5">
      <c r="A36" s="62">
        <v>1.23</v>
      </c>
      <c r="B36" s="65" t="s">
        <v>110</v>
      </c>
      <c r="C36" s="63" t="s">
        <v>79</v>
      </c>
      <c r="D36" s="66">
        <v>17</v>
      </c>
      <c r="E36" s="66" t="s">
        <v>88</v>
      </c>
      <c r="F36" s="67">
        <v>165</v>
      </c>
      <c r="G36" s="55"/>
      <c r="H36" s="55"/>
      <c r="I36" s="56" t="s">
        <v>38</v>
      </c>
      <c r="J36" s="57">
        <f t="shared" si="0"/>
        <v>1</v>
      </c>
      <c r="K36" s="55" t="s">
        <v>39</v>
      </c>
      <c r="L36" s="55" t="s">
        <v>4</v>
      </c>
      <c r="M36" s="58"/>
      <c r="N36" s="55"/>
      <c r="O36" s="55"/>
      <c r="P36" s="59"/>
      <c r="Q36" s="55"/>
      <c r="R36" s="55"/>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f t="shared" si="1"/>
        <v>2805</v>
      </c>
      <c r="BB36" s="54">
        <f t="shared" si="2"/>
        <v>2805</v>
      </c>
      <c r="BC36" s="41" t="str">
        <f t="shared" si="3"/>
        <v>INR  Two Thousand Eight Hundred &amp; Five  Only</v>
      </c>
      <c r="IA36" s="22">
        <v>1.23</v>
      </c>
      <c r="IB36" s="22" t="s">
        <v>110</v>
      </c>
      <c r="IC36" s="22" t="s">
        <v>79</v>
      </c>
      <c r="ID36" s="22">
        <v>17</v>
      </c>
      <c r="IE36" s="23" t="s">
        <v>88</v>
      </c>
      <c r="IF36" s="23"/>
      <c r="IG36" s="23"/>
      <c r="IH36" s="23"/>
      <c r="II36" s="23"/>
    </row>
    <row r="37" spans="1:243" s="22" customFormat="1" ht="60.75" customHeight="1">
      <c r="A37" s="61">
        <v>1.24</v>
      </c>
      <c r="B37" s="65" t="s">
        <v>111</v>
      </c>
      <c r="C37" s="63" t="s">
        <v>80</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IA37" s="22">
        <v>1.24</v>
      </c>
      <c r="IB37" s="22" t="s">
        <v>111</v>
      </c>
      <c r="IC37" s="22" t="s">
        <v>80</v>
      </c>
      <c r="IE37" s="23"/>
      <c r="IF37" s="23"/>
      <c r="IG37" s="23"/>
      <c r="IH37" s="23"/>
      <c r="II37" s="23"/>
    </row>
    <row r="38" spans="1:243" s="22" customFormat="1" ht="56.25">
      <c r="A38" s="61">
        <v>1.25</v>
      </c>
      <c r="B38" s="65" t="s">
        <v>112</v>
      </c>
      <c r="C38" s="63" t="s">
        <v>81</v>
      </c>
      <c r="D38" s="66">
        <v>105</v>
      </c>
      <c r="E38" s="66" t="s">
        <v>89</v>
      </c>
      <c r="F38" s="67">
        <v>529</v>
      </c>
      <c r="G38" s="55"/>
      <c r="H38" s="55"/>
      <c r="I38" s="56" t="s">
        <v>38</v>
      </c>
      <c r="J38" s="57">
        <f t="shared" si="0"/>
        <v>1</v>
      </c>
      <c r="K38" s="55" t="s">
        <v>39</v>
      </c>
      <c r="L38" s="55" t="s">
        <v>4</v>
      </c>
      <c r="M38" s="58"/>
      <c r="N38" s="55"/>
      <c r="O38" s="55"/>
      <c r="P38" s="59"/>
      <c r="Q38" s="55"/>
      <c r="R38" s="55"/>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0">
        <f t="shared" si="1"/>
        <v>55545</v>
      </c>
      <c r="BB38" s="54">
        <f t="shared" si="2"/>
        <v>55545</v>
      </c>
      <c r="BC38" s="41" t="str">
        <f t="shared" si="3"/>
        <v>INR  Fifty Five Thousand Five Hundred &amp; Forty Five  Only</v>
      </c>
      <c r="IA38" s="22">
        <v>1.25</v>
      </c>
      <c r="IB38" s="22" t="s">
        <v>112</v>
      </c>
      <c r="IC38" s="22" t="s">
        <v>81</v>
      </c>
      <c r="ID38" s="22">
        <v>105</v>
      </c>
      <c r="IE38" s="23" t="s">
        <v>89</v>
      </c>
      <c r="IF38" s="23"/>
      <c r="IG38" s="23"/>
      <c r="IH38" s="23"/>
      <c r="II38" s="23"/>
    </row>
    <row r="39" spans="1:243" s="22" customFormat="1" ht="28.5">
      <c r="A39" s="62">
        <v>1.26</v>
      </c>
      <c r="B39" s="65" t="s">
        <v>113</v>
      </c>
      <c r="C39" s="63" t="s">
        <v>82</v>
      </c>
      <c r="D39" s="66">
        <v>8</v>
      </c>
      <c r="E39" s="66" t="s">
        <v>89</v>
      </c>
      <c r="F39" s="67">
        <v>155</v>
      </c>
      <c r="G39" s="55"/>
      <c r="H39" s="55"/>
      <c r="I39" s="56" t="s">
        <v>38</v>
      </c>
      <c r="J39" s="57">
        <f t="shared" si="0"/>
        <v>1</v>
      </c>
      <c r="K39" s="55" t="s">
        <v>39</v>
      </c>
      <c r="L39" s="55" t="s">
        <v>4</v>
      </c>
      <c r="M39" s="58"/>
      <c r="N39" s="55"/>
      <c r="O39" s="55"/>
      <c r="P39" s="59"/>
      <c r="Q39" s="55"/>
      <c r="R39" s="55"/>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f t="shared" si="1"/>
        <v>1240</v>
      </c>
      <c r="BB39" s="54">
        <f t="shared" si="2"/>
        <v>1240</v>
      </c>
      <c r="BC39" s="41" t="str">
        <f t="shared" si="3"/>
        <v>INR  One Thousand Two Hundred &amp; Forty  Only</v>
      </c>
      <c r="IA39" s="22">
        <v>1.26</v>
      </c>
      <c r="IB39" s="22" t="s">
        <v>113</v>
      </c>
      <c r="IC39" s="22" t="s">
        <v>82</v>
      </c>
      <c r="ID39" s="22">
        <v>8</v>
      </c>
      <c r="IE39" s="23" t="s">
        <v>89</v>
      </c>
      <c r="IF39" s="23"/>
      <c r="IG39" s="23"/>
      <c r="IH39" s="23"/>
      <c r="II39" s="23"/>
    </row>
    <row r="40" spans="1:243" s="22" customFormat="1" ht="28.5">
      <c r="A40" s="61">
        <v>1.27</v>
      </c>
      <c r="B40" s="65" t="s">
        <v>114</v>
      </c>
      <c r="C40" s="63" t="s">
        <v>83</v>
      </c>
      <c r="D40" s="66">
        <v>22</v>
      </c>
      <c r="E40" s="66" t="s">
        <v>89</v>
      </c>
      <c r="F40" s="67">
        <v>145</v>
      </c>
      <c r="G40" s="55"/>
      <c r="H40" s="55"/>
      <c r="I40" s="56" t="s">
        <v>38</v>
      </c>
      <c r="J40" s="57">
        <f t="shared" si="0"/>
        <v>1</v>
      </c>
      <c r="K40" s="55" t="s">
        <v>39</v>
      </c>
      <c r="L40" s="55" t="s">
        <v>4</v>
      </c>
      <c r="M40" s="58"/>
      <c r="N40" s="55"/>
      <c r="O40" s="55"/>
      <c r="P40" s="59"/>
      <c r="Q40" s="55"/>
      <c r="R40" s="55"/>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f t="shared" si="1"/>
        <v>3190</v>
      </c>
      <c r="BB40" s="54">
        <f t="shared" si="2"/>
        <v>3190</v>
      </c>
      <c r="BC40" s="41" t="str">
        <f t="shared" si="3"/>
        <v>INR  Three Thousand One Hundred &amp; Ninety  Only</v>
      </c>
      <c r="IA40" s="22">
        <v>1.27</v>
      </c>
      <c r="IB40" s="22" t="s">
        <v>114</v>
      </c>
      <c r="IC40" s="22" t="s">
        <v>83</v>
      </c>
      <c r="ID40" s="22">
        <v>22</v>
      </c>
      <c r="IE40" s="23" t="s">
        <v>89</v>
      </c>
      <c r="IF40" s="23"/>
      <c r="IG40" s="23"/>
      <c r="IH40" s="23"/>
      <c r="II40" s="23"/>
    </row>
    <row r="41" spans="1:243" s="22" customFormat="1" ht="28.5">
      <c r="A41" s="61">
        <v>1.28</v>
      </c>
      <c r="B41" s="65" t="s">
        <v>115</v>
      </c>
      <c r="C41" s="63" t="s">
        <v>84</v>
      </c>
      <c r="D41" s="66">
        <v>480</v>
      </c>
      <c r="E41" s="66" t="s">
        <v>89</v>
      </c>
      <c r="F41" s="67">
        <v>172</v>
      </c>
      <c r="G41" s="55"/>
      <c r="H41" s="55"/>
      <c r="I41" s="56" t="s">
        <v>38</v>
      </c>
      <c r="J41" s="57">
        <f t="shared" si="0"/>
        <v>1</v>
      </c>
      <c r="K41" s="55" t="s">
        <v>39</v>
      </c>
      <c r="L41" s="55" t="s">
        <v>4</v>
      </c>
      <c r="M41" s="58"/>
      <c r="N41" s="55"/>
      <c r="O41" s="55"/>
      <c r="P41" s="59"/>
      <c r="Q41" s="55"/>
      <c r="R41" s="55"/>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f t="shared" si="1"/>
        <v>82560</v>
      </c>
      <c r="BB41" s="54">
        <f t="shared" si="2"/>
        <v>82560</v>
      </c>
      <c r="BC41" s="41" t="str">
        <f t="shared" si="3"/>
        <v>INR  Eighty Two Thousand Five Hundred &amp; Sixty  Only</v>
      </c>
      <c r="IA41" s="22">
        <v>1.28</v>
      </c>
      <c r="IB41" s="22" t="s">
        <v>115</v>
      </c>
      <c r="IC41" s="22" t="s">
        <v>84</v>
      </c>
      <c r="ID41" s="22">
        <v>480</v>
      </c>
      <c r="IE41" s="23" t="s">
        <v>89</v>
      </c>
      <c r="IF41" s="23"/>
      <c r="IG41" s="23"/>
      <c r="IH41" s="23"/>
      <c r="II41" s="23"/>
    </row>
    <row r="42" spans="1:243" s="22" customFormat="1" ht="42.75" customHeight="1">
      <c r="A42" s="62">
        <v>1.29</v>
      </c>
      <c r="B42" s="65" t="s">
        <v>116</v>
      </c>
      <c r="C42" s="63" t="s">
        <v>85</v>
      </c>
      <c r="D42" s="66">
        <v>7</v>
      </c>
      <c r="E42" s="66" t="s">
        <v>88</v>
      </c>
      <c r="F42" s="67">
        <v>298</v>
      </c>
      <c r="G42" s="55"/>
      <c r="H42" s="55"/>
      <c r="I42" s="56" t="s">
        <v>38</v>
      </c>
      <c r="J42" s="57">
        <f t="shared" si="0"/>
        <v>1</v>
      </c>
      <c r="K42" s="55" t="s">
        <v>39</v>
      </c>
      <c r="L42" s="55" t="s">
        <v>4</v>
      </c>
      <c r="M42" s="58"/>
      <c r="N42" s="55"/>
      <c r="O42" s="55"/>
      <c r="P42" s="59"/>
      <c r="Q42" s="55"/>
      <c r="R42" s="55"/>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0">
        <f t="shared" si="1"/>
        <v>2086</v>
      </c>
      <c r="BB42" s="54">
        <f t="shared" si="2"/>
        <v>2086</v>
      </c>
      <c r="BC42" s="41" t="str">
        <f t="shared" si="3"/>
        <v>INR  Two Thousand  &amp;Eighty Six  Only</v>
      </c>
      <c r="IA42" s="22">
        <v>1.29</v>
      </c>
      <c r="IB42" s="22" t="s">
        <v>116</v>
      </c>
      <c r="IC42" s="22" t="s">
        <v>85</v>
      </c>
      <c r="ID42" s="22">
        <v>7</v>
      </c>
      <c r="IE42" s="23" t="s">
        <v>88</v>
      </c>
      <c r="IF42" s="23"/>
      <c r="IG42" s="23"/>
      <c r="IH42" s="23"/>
      <c r="II42" s="23"/>
    </row>
    <row r="43" spans="1:243" s="22" customFormat="1" ht="56.25">
      <c r="A43" s="61">
        <v>1.3</v>
      </c>
      <c r="B43" s="65" t="s">
        <v>117</v>
      </c>
      <c r="C43" s="63" t="s">
        <v>86</v>
      </c>
      <c r="D43" s="66">
        <v>10</v>
      </c>
      <c r="E43" s="66" t="s">
        <v>89</v>
      </c>
      <c r="F43" s="67">
        <v>195</v>
      </c>
      <c r="G43" s="55"/>
      <c r="H43" s="55"/>
      <c r="I43" s="56" t="s">
        <v>38</v>
      </c>
      <c r="J43" s="57">
        <f t="shared" si="0"/>
        <v>1</v>
      </c>
      <c r="K43" s="55" t="s">
        <v>39</v>
      </c>
      <c r="L43" s="55" t="s">
        <v>4</v>
      </c>
      <c r="M43" s="58"/>
      <c r="N43" s="55"/>
      <c r="O43" s="55"/>
      <c r="P43" s="59"/>
      <c r="Q43" s="55"/>
      <c r="R43" s="55"/>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f t="shared" si="1"/>
        <v>1950</v>
      </c>
      <c r="BB43" s="54">
        <f t="shared" si="2"/>
        <v>1950</v>
      </c>
      <c r="BC43" s="41" t="str">
        <f t="shared" si="3"/>
        <v>INR  One Thousand Nine Hundred &amp; Fifty  Only</v>
      </c>
      <c r="IA43" s="22">
        <v>1.3</v>
      </c>
      <c r="IB43" s="22" t="s">
        <v>117</v>
      </c>
      <c r="IC43" s="22" t="s">
        <v>86</v>
      </c>
      <c r="ID43" s="22">
        <v>10</v>
      </c>
      <c r="IE43" s="23" t="s">
        <v>89</v>
      </c>
      <c r="IF43" s="23"/>
      <c r="IG43" s="23"/>
      <c r="IH43" s="23"/>
      <c r="II43" s="23"/>
    </row>
    <row r="44" spans="1:55" ht="28.5">
      <c r="A44" s="51" t="s">
        <v>46</v>
      </c>
      <c r="B44" s="52"/>
      <c r="C44" s="53"/>
      <c r="D44" s="37"/>
      <c r="E44" s="37"/>
      <c r="F44" s="37"/>
      <c r="G44" s="37"/>
      <c r="H44" s="43"/>
      <c r="I44" s="43"/>
      <c r="J44" s="43"/>
      <c r="K44" s="43"/>
      <c r="L44" s="44"/>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45">
        <f>ROUND(SUM(BA14:BA43),0)</f>
        <v>566014</v>
      </c>
      <c r="BB44" s="46">
        <f>SUM(BB14:BB43)</f>
        <v>566013.8</v>
      </c>
      <c r="BC44" s="64" t="str">
        <f>SpellNumber(L44,BB44)</f>
        <v>  Five Lakh Sixty Six Thousand  &amp;Thirteen  and Paise Eighty Only</v>
      </c>
    </row>
    <row r="45" spans="1:55" ht="36.75" customHeight="1">
      <c r="A45" s="25" t="s">
        <v>47</v>
      </c>
      <c r="B45" s="26"/>
      <c r="C45" s="27"/>
      <c r="D45" s="28"/>
      <c r="E45" s="38" t="s">
        <v>52</v>
      </c>
      <c r="F45" s="39"/>
      <c r="G45" s="29"/>
      <c r="H45" s="30"/>
      <c r="I45" s="30"/>
      <c r="J45" s="30"/>
      <c r="K45" s="31"/>
      <c r="L45" s="32"/>
      <c r="M45" s="33"/>
      <c r="N45" s="34"/>
      <c r="O45" s="22"/>
      <c r="P45" s="22"/>
      <c r="Q45" s="22"/>
      <c r="R45" s="22"/>
      <c r="S45" s="22"/>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5">
        <f>IF(ISBLANK(F45),0,IF(E45="Excess (+)",ROUND(BA44+(BA44*F45),0),IF(E45="Less (-)",ROUND(BA44+(BA44*F45*(-1)),0),IF(E45="At Par",BA44,0))))</f>
        <v>0</v>
      </c>
      <c r="BB45" s="36">
        <f>ROUND(BA45,0)</f>
        <v>0</v>
      </c>
      <c r="BC45" s="21" t="str">
        <f>SpellNumber($E$2,BB45)</f>
        <v>INR Zero Only</v>
      </c>
    </row>
    <row r="46" spans="1:55" ht="33.75" customHeight="1">
      <c r="A46" s="24" t="s">
        <v>48</v>
      </c>
      <c r="B46" s="24"/>
      <c r="C46" s="76" t="str">
        <f>SpellNumber($E$2,BB45)</f>
        <v>INR Zero Only</v>
      </c>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9" ht="15"/>
    <row r="400" ht="15"/>
    <row r="401" ht="15"/>
    <row r="402" ht="15"/>
    <row r="404" ht="15"/>
    <row r="405" ht="15"/>
    <row r="406" ht="15"/>
    <row r="407" ht="15"/>
    <row r="408" ht="15"/>
    <row r="409" ht="15"/>
    <row r="411" ht="15"/>
    <row r="412" ht="15"/>
    <row r="413" ht="15"/>
    <row r="414" ht="15"/>
    <row r="415" ht="15"/>
    <row r="416" ht="15"/>
    <row r="417" ht="15"/>
    <row r="418" ht="15"/>
    <row r="419" ht="15"/>
    <row r="420" ht="15"/>
    <row r="422" ht="15"/>
    <row r="423" ht="15"/>
    <row r="426" ht="15"/>
    <row r="427" ht="15"/>
    <row r="428" ht="15"/>
    <row r="429" ht="15"/>
    <row r="430" ht="15"/>
    <row r="432" ht="15"/>
    <row r="436" ht="15"/>
    <row r="440" ht="15"/>
    <row r="441" ht="15"/>
    <row r="443" ht="15"/>
    <row r="444" ht="15"/>
    <row r="445" ht="15"/>
    <row r="446" ht="15"/>
    <row r="450" ht="15"/>
    <row r="452" ht="15"/>
    <row r="454" ht="15"/>
    <row r="455" ht="15"/>
    <row r="456" ht="15"/>
    <row r="458" ht="15"/>
    <row r="459" ht="15"/>
    <row r="460" ht="15"/>
    <row r="463" ht="15"/>
  </sheetData>
  <sheetProtection password="D850" sheet="1"/>
  <autoFilter ref="A11:BC46"/>
  <mergeCells count="15">
    <mergeCell ref="D14:BC14"/>
    <mergeCell ref="A9:BC9"/>
    <mergeCell ref="D13:BC13"/>
    <mergeCell ref="A1:L1"/>
    <mergeCell ref="A4:BC4"/>
    <mergeCell ref="A5:BC5"/>
    <mergeCell ref="A6:BC6"/>
    <mergeCell ref="A7:BC7"/>
    <mergeCell ref="B8:BC8"/>
    <mergeCell ref="D16:BC16"/>
    <mergeCell ref="D18:BC18"/>
    <mergeCell ref="D31:BC31"/>
    <mergeCell ref="D37:BC37"/>
    <mergeCell ref="D23:BC23"/>
    <mergeCell ref="C46:BC46"/>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
      <formula1>IF(E45="Select",-1,IF(E45="At Par",0,0))</formula1>
      <formula2>IF(E45="Select",-1,IF(E45="At Par",0,0.99))</formula2>
    </dataValidation>
    <dataValidation type="list" allowBlank="1" showErrorMessage="1" sqref="E4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ErrorMessage="1" sqref="D13:D14 K15 D16 K17 D18 K19:K22 D23 K24:K30 D31 K32:K36 K38:K43 D3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22 G24:H30 G32:H36 G38:H43">
      <formula1>0</formula1>
      <formula2>999999999999999</formula2>
    </dataValidation>
    <dataValidation allowBlank="1" showInputMessage="1" showErrorMessage="1" promptTitle="Addition / Deduction" prompt="Please Choose the correct One" sqref="J15 J17 J19:J22 J24:J30 J32:J36 J38:J43">
      <formula1>0</formula1>
      <formula2>0</formula2>
    </dataValidation>
    <dataValidation type="list" showErrorMessage="1" sqref="I15 I17 I19:I22 I24:I30 I32:I36 I38:I4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22 N24:O30 N32:O36 N38:O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R22 R24:R30 R32:R36 R38: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Q22 Q24:Q30 Q32:Q36 Q38:Q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M22 M24:M30 M32:M36 M38:M4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D22 D24:D30 D32:D36 D38:D4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F22 F24:F30 F32:F36 F38:F43">
      <formula1>0</formula1>
      <formula2>999999999999999</formula2>
    </dataValidation>
    <dataValidation type="decimal" allowBlank="1" showInputMessage="1" showErrorMessage="1" errorTitle="Invalid Entry" error="Only Numeric Values are allowed. " sqref="A14 A16:A17 A19:A20 A22:A23 A25:A26 A28:A29 A31:A32 A34:A35 A37:A38 A40:A41 A43">
      <formula1>0</formula1>
      <formula2>999999999999999</formula2>
    </dataValidation>
    <dataValidation type="list" allowBlank="1" showInputMessage="1" showErrorMessage="1" sqref="L30 L31 L32 L33 L34 L35 L36 L37 L38 L39 L40 L41 L13 L14 L15 L16 L17 L18 L19 L20 L21 L22 L23 L24 L25 L26 L27 L28 L29 L43 L42">
      <formula1>"INR"</formula1>
    </dataValidation>
    <dataValidation allowBlank="1" showInputMessage="1" showErrorMessage="1" promptTitle="Itemcode/Make" prompt="Please enter text" sqref="C14:C43">
      <formula1>0</formula1>
      <formula2>0</formula2>
    </dataValidation>
  </dataValidations>
  <printOptions/>
  <pageMargins left="0.45" right="0.2" top="0.25" bottom="0.25" header="0.511805555555556" footer="0.511805555555556"/>
  <pageSetup fitToHeight="0" horizontalDpi="300" verticalDpi="300" orientation="portrait" paperSize="9" scale="4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5" t="s">
        <v>49</v>
      </c>
      <c r="F6" s="85"/>
      <c r="G6" s="85"/>
      <c r="H6" s="85"/>
      <c r="I6" s="85"/>
      <c r="J6" s="85"/>
      <c r="K6" s="85"/>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2024-06-10T11:05:12Z</cp:lastPrinted>
  <dcterms:created xsi:type="dcterms:W3CDTF">2009-01-30T06:42:42Z</dcterms:created>
  <dcterms:modified xsi:type="dcterms:W3CDTF">2024-06-27T09:30:18Z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