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'BoQ1'!$A$11:$BC$72</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'BoQ1'!$A$1:$BC$72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<sst xmlns="http://schemas.openxmlformats.org/spreadsheetml/2006/main" count="461" uniqueCount="170">
  <si>
    <t>BoQ_Ver3.1</t>
  </si>
  <si>
    <t>Percentage</t>
  </si>
  <si>
    <t>Normal</t>
  </si>
  <si>
    <t>INR Only</t>
  </si>
  <si>
    <t>INR</t>
  </si>
  <si>
    <t>Select, At Par, Excess (+), Less (-)</t>
  </si>
  <si>
    <t>IOCL</t>
  </si>
  <si>
    <t xml:space="preserve"> </t>
  </si>
  <si>
    <t>NUMBER</t>
  </si>
  <si>
    <t>TEXT</t>
  </si>
  <si>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</si>
  <si>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</si>
  <si>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</si>
  <si>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</si>
  <si>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</si>
  <si>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</si>
  <si>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</si>
  <si>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</si>
  <si>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</si>
  <si>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</si>
  <si>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</si>
  <si>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</si>
  <si>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</si>
  <si>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</si>
  <si>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</si>
  <si>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</si>
  <si>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</si>
  <si>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</si>
  <si>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</si>
  <si>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</si>
  <si>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</si>
  <si>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</si>
  <si>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</si>
  <si>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</si>
  <si>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</si>
  <si>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</si>
  <si>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Total in Figures</t>
  </si>
  <si>
    <t>Quoted Rate in Figures</t>
  </si>
  <si>
    <t>Quoted Rate in Words</t>
  </si>
  <si>
    <t>Please Enable Macros to View BoQ information</t>
  </si>
  <si>
    <t>Name of the Bidder/ Bidding Firm / Company :</t>
  </si>
  <si>
    <t>Select</t>
  </si>
  <si>
    <t>item no.1</t>
  </si>
  <si>
    <t>item no.2</t>
  </si>
  <si>
    <t>item no.3</t>
  </si>
  <si>
    <t>item no.5</t>
  </si>
  <si>
    <t>item no.8</t>
  </si>
  <si>
    <t>item no.4</t>
  </si>
  <si>
    <t>item no.6</t>
  </si>
  <si>
    <t>item no.7</t>
  </si>
  <si>
    <t>item no.9</t>
  </si>
  <si>
    <t>Component</t>
  </si>
  <si>
    <t>Tender Inviting Authority: DOIP, IIT Kanpur</t>
  </si>
  <si>
    <r>
      <t xml:space="preserve">PRICE SCHEDULE
</t>
    </r>
    <r>
      <rPr>
        <b/>
        <sz val="11"/>
        <color indexed="10"/>
        <rFont val="Times New Roman"/>
        <family val="1"/>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</si>
  <si>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NUMBER </t>
    </r>
    <r>
      <rPr>
        <b/>
        <sz val="11"/>
        <color indexed="10"/>
        <rFont val="Times New Roman"/>
        <family val="1"/>
      </rPr>
      <t>#</t>
    </r>
  </si>
  <si>
    <r>
      <t xml:space="preserve">TEXT </t>
    </r>
    <r>
      <rPr>
        <b/>
        <sz val="11"/>
        <color indexed="10"/>
        <rFont val="Times New Roman"/>
        <family val="1"/>
      </rPr>
      <t>#</t>
    </r>
  </si>
  <si>
    <r>
      <t>TEXT</t>
    </r>
    <r>
      <rPr>
        <b/>
        <sz val="11"/>
        <color indexed="10"/>
        <rFont val="Times New Roman"/>
        <family val="1"/>
      </rPr>
      <t>#</t>
    </r>
  </si>
  <si>
    <r>
      <t xml:space="preserve">Estimated Rate
 in
</t>
    </r>
    <r>
      <rPr>
        <b/>
        <sz val="11"/>
        <color indexed="10"/>
        <rFont val="Times New Roman"/>
        <family val="1"/>
      </rPr>
      <t>Rs.      P</t>
    </r>
  </si>
  <si>
    <r>
      <t xml:space="preserve">BASIC RATE In </t>
    </r>
    <r>
      <rPr>
        <b/>
        <sz val="11"/>
        <color indexed="10"/>
        <rFont val="Times New Roman"/>
        <family val="1"/>
      </rPr>
      <t>Figures</t>
    </r>
    <r>
      <rPr>
        <b/>
        <sz val="11"/>
        <rFont val="Times New Roman"/>
        <family val="1"/>
      </rPr>
      <t xml:space="preserve"> To be entered by the </t>
    </r>
    <r>
      <rPr>
        <b/>
        <sz val="11"/>
        <color indexed="10"/>
        <rFont val="Times New Roman"/>
        <family val="1"/>
      </rPr>
      <t>Bidder</t>
    </r>
    <r>
      <rPr>
        <b/>
        <sz val="11"/>
        <rFont val="Times New Roman"/>
        <family val="1"/>
      </rPr>
      <t xml:space="preserve"> 
Rs.      P
 </t>
    </r>
  </si>
  <si>
    <r>
      <t xml:space="preserve">TOTAL AMOUNT  
           in
     </t>
    </r>
    <r>
      <rPr>
        <b/>
        <sz val="11"/>
        <color indexed="10"/>
        <rFont val="Times New Roman"/>
        <family val="1"/>
      </rPr>
      <t xml:space="preserve"> Rs.      P</t>
    </r>
  </si>
  <si>
    <t>item no.10</t>
  </si>
  <si>
    <t>CEMENT CONCRETE (CAST IN SITU)</t>
  </si>
  <si>
    <t>MASONRY WORK</t>
  </si>
  <si>
    <t>STEEL WORK</t>
  </si>
  <si>
    <t>FINISHING</t>
  </si>
  <si>
    <t>1:6 (1 cement: 6 coarse sand)</t>
  </si>
  <si>
    <t>Two or more coats on new work</t>
  </si>
  <si>
    <t>item no.11</t>
  </si>
  <si>
    <t>item no.12</t>
  </si>
  <si>
    <t>item no.13</t>
  </si>
  <si>
    <t>item no.14</t>
  </si>
  <si>
    <t>item no.15</t>
  </si>
  <si>
    <t>item no.16</t>
  </si>
  <si>
    <t>item no.17</t>
  </si>
  <si>
    <t>item no.18</t>
  </si>
  <si>
    <t>item no.19</t>
  </si>
  <si>
    <t>item no.20</t>
  </si>
  <si>
    <t>item no.21</t>
  </si>
  <si>
    <t>item no.22</t>
  </si>
  <si>
    <t>item no.23</t>
  </si>
  <si>
    <t>item no.24</t>
  </si>
  <si>
    <t>item no.25</t>
  </si>
  <si>
    <t>item no.26</t>
  </si>
  <si>
    <t>item no.27</t>
  </si>
  <si>
    <t>item no.28</t>
  </si>
  <si>
    <t>item no.29</t>
  </si>
  <si>
    <t>item no.30</t>
  </si>
  <si>
    <t>cum</t>
  </si>
  <si>
    <t>sqm</t>
  </si>
  <si>
    <t>kg</t>
  </si>
  <si>
    <t>EARTH WORK</t>
  </si>
  <si>
    <t>Surface dressing of the ground including removing vegetation and in- equalities not exceeding 15 cm deep and disposal of rubbish, lead up to 50 m and lift up to 1.5 m.</t>
  </si>
  <si>
    <t>All kinds of soil</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</si>
  <si>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</si>
  <si>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</si>
  <si>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Brick work with common burnt clay F.P.S. (non modular) bricks of class designation 7.5 in superstructure above plinth level up to floor V level in all shapes and sizes in :</t>
  </si>
  <si>
    <t>Cement mortar 1:6 (1 cement : 6 coarse sand)</t>
  </si>
  <si>
    <t>WOOD AND P. V. C. WORK</t>
  </si>
  <si>
    <t>Providing and fixing hard drawn steel wire fabric 75x25 mm mesh of weight not less than 7.75 Kg per sqm to window frames etc. including 62x19 mm beading of second class teak wood and priming coat with approved steel primer all complete.</t>
  </si>
  <si>
    <t>Providing and fixing ISI marked oxidised M.S. sliding door bolts with nuts and screws etc. complete : (copper oxidized as per IS: 1378)</t>
  </si>
  <si>
    <t>300x16 mm</t>
  </si>
  <si>
    <t>Providing and fixing ISI marked oxidised M.S. handles conforming to IS:4992 with necessary screws etc. complete : (copper oxidized as per IS: 1378)</t>
  </si>
  <si>
    <t>125 mm</t>
  </si>
  <si>
    <t>Structural steel work riveted, bolted or welded in built up sections, trusses and framed work, including cutting, hoisting, fixing in position and applying a priming coat of approved steel primer all complete.</t>
  </si>
  <si>
    <t>Providing and fixing hand rail of approved size by welding etc. to steel ladder railing, balcony railing, staircase railing and similar works, including applying priming coat of approved steel primer.</t>
  </si>
  <si>
    <t>M.S. tube</t>
  </si>
  <si>
    <t>Providing &amp; fixing glass panes with putty and glazing clips in steel doors, windows, clerestory windows, all complete with :</t>
  </si>
  <si>
    <t>4.0 mm thick glass panes (weights not less than 10 kg/ sqm)</t>
  </si>
  <si>
    <t>FLOORING</t>
  </si>
  <si>
    <t>Providing and laying Ceramic glazed floor tiles of size 300x300 mm (thickness to be specified by the manufacturer), of 1st quality conforming to IS : 15622, of approved make, in all colours, shades, except White, Ivory, Grey, Fume Red Brown, laid on 20 mm thick bed of cement mortar 1:4 (1 Cement : 4 Coarse sand), jointing with grey cement slurry @ 3.3 kg/ sq.m including pointing the joints with white cement and matching pigments etc., complete.</t>
  </si>
  <si>
    <t>15 mm cement plaster on rough side of single or half brick wall of mix:</t>
  </si>
  <si>
    <t>6 mm cement plaster of mix :</t>
  </si>
  <si>
    <t>1:3 (1 cement : 3 fine sand)</t>
  </si>
  <si>
    <t>Neat cement punning.</t>
  </si>
  <si>
    <t>Distempering with 1st quality acrylic distemper (ready mixed) having VOC content less than 50 gms/litre, of approved manufacturer, of required shade and colour complete, as per manufacturer's specification.</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</si>
  <si>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</si>
  <si>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</si>
  <si>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Painting with synthetic enamel paint of approved brand and manufacture of required colour to give an even shade :</t>
  </si>
  <si>
    <t>One or more coats on old work</t>
  </si>
  <si>
    <t>Finishing walls with Premium Acrylic Smooth exterior paint with Silicone additives of required shade</t>
  </si>
  <si>
    <t>Old work (Two or more coats applied @ 1.43 ltr/ 10 sqm) over existing cement paint surface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</si>
  <si>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</si>
  <si>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</si>
  <si>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</si>
  <si>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Dismantling and Demolishing</t>
  </si>
  <si>
    <t>Demolishing cement concrete manually/ by mechanical means including disposal of material within 50 metres lead as per direction of Engineer - in - charge.</t>
  </si>
  <si>
    <t>Nominal concrete 1:3:6 or richer mix (i/c equivalent design mix)</t>
  </si>
  <si>
    <t>Demolishing brick work manually/ by mechanical means including stacking of serviceable material and disposal of unserviceable material within 50 metres lead as per direction of Engineer-in-charge.</t>
  </si>
  <si>
    <t>In cement mortar</t>
  </si>
  <si>
    <t>Dismantling doors, windows and clerestory windows (steel or wood) shutter including chowkhats, architrave, holdfasts etc. complete and stacking within 50 metres lead :</t>
  </si>
  <si>
    <t>Of area beyond 3 sq. metres</t>
  </si>
  <si>
    <t>Dismantling tile work in floors and roofs laid in cement mortar including stacking material within 50 metres lead.</t>
  </si>
  <si>
    <t>For thickness of tiles 10 mm to 25 mm</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</si>
  <si>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</si>
  <si>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</si>
  <si>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DRAINAGE</t>
  </si>
  <si>
    <t>Raising manhole cover and frame slab to required level including dismantling existing slab and making good the damage as required (Raising depth of manhole to be paid separately) :</t>
  </si>
  <si>
    <t>Rectangular manhole 90x80 cm with rectangular cover 600 x 450 mm of grade LD - 2.5</t>
  </si>
  <si>
    <t xml:space="preserve">MINOR CIVIL MAINTENANCE WORK.
</t>
  </si>
  <si>
    <t>each</t>
  </si>
  <si>
    <t>Each</t>
  </si>
  <si>
    <t xml:space="preserve">Supply of Pre-cast concrete benches (Chair Type bench with back rest). 
Specifications: The benches consist of 2 nos. L shape base support in grey cement colour of thickness-100 mm back height-1000 mm &amp; front height -450 mm base width 620 mm and 5 nos. reinforced concrete planks in red colour of size 1500x100x50 mm and 1 no. reinforced concrete plank of size 1500x200x50 mm manufactured by using M-30 grade of concrete &amp; inforced suitably to prevent damaged during handing transportation, erection &amp; long use. All parts are jointed together with galvanized nuts &amp; bolts of suitable size.
All bolts are sealed after assembling, seating length of the bench-1500 mm, seated height of the bench 450 mm. total height of the bench-1000 mm.
Bench top and back planks are treated with special anti corrosive, water proofing coating so as to make surface glossy and water proof. 
</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</si>
  <si>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</si>
  <si>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</si>
  <si>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</si>
  <si>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</si>
  <si>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</si>
  <si>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</si>
  <si>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</si>
  <si>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</si>
  <si>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</si>
  <si>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</si>
  <si>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</si>
  <si>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</si>
  <si>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</si>
  <si>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</si>
  <si>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</si>
  <si>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</si>
  <si>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</si>
  <si>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</si>
  <si>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</si>
  <si>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</si>
  <si>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</si>
  <si>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</si>
  <si>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</si>
  <si>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</si>
  <si>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</si>
  <si>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</si>
  <si>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Name of Work: Micellaneous civil repairing and maintenance works with supply of Pre-cast concrete benches at Sports Complex, IIT Kanpur</t>
  </si>
  <si>
    <t>NIT No: Civil/27/06/2024-06</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</si>
</sst>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8">
    <font>
      <sz val="11"/>
      <color indexed="8"/>
      <name val="Calibri"/>
      <family val="2"/>
    </font>
    <font>
      <sz val="10"/>
      <name val="Arial"/>
      <family val="0"/>
    </font>
    <font>
      <sz val="11"/>
      <color indexed="23"/>
      <name val="Calibri"/>
      <family val="2"/>
    </font>
    <font>
      <sz val="11"/>
      <name val="Arial"/>
      <family val="2"/>
    </font>
    <font>
      <sz val="11"/>
      <color indexed="23"/>
      <name val="Arial"/>
      <family val="2"/>
    </font>
    <font>
      <b/>
      <u val="single"/>
      <sz val="11"/>
      <color indexed="8"/>
      <name val="Arial"/>
      <family val="2"/>
    </font>
    <font>
      <b/>
      <u val="single"/>
      <sz val="11"/>
      <color indexed="23"/>
      <name val="Arial"/>
      <family val="2"/>
    </font>
    <font>
      <b/>
      <sz val="16"/>
      <color indexed="8"/>
      <name val="Calibri"/>
      <family val="2"/>
    </font>
    <font>
      <sz val="8"/>
      <name val="Calibri"/>
      <family val="2"/>
    </font>
    <font>
      <sz val="12"/>
      <name val="Times New Roman"/>
      <family val="1"/>
    </font>
    <font>
      <b/>
      <sz val="12"/>
      <name val="Times New Roman"/>
      <family val="1"/>
    </font>
    <font>
      <sz val="11"/>
      <name val="Times New Roman"/>
      <family val="1"/>
    </font>
    <font>
      <b/>
      <sz val="14"/>
      <color indexed="10"/>
      <name val="Times New Roman"/>
      <family val="1"/>
    </font>
    <font>
      <sz val="11"/>
      <color indexed="31"/>
      <name val="Times New Roman"/>
      <family val="1"/>
    </font>
    <font>
      <b/>
      <sz val="12"/>
      <color indexed="10"/>
      <name val="Times New Roman"/>
      <family val="1"/>
    </font>
    <font>
      <b/>
      <sz val="12"/>
      <color indexed="16"/>
      <name val="Times New Roman"/>
      <family val="1"/>
    </font>
    <font>
      <b/>
      <sz val="11"/>
      <color indexed="16"/>
      <name val="Times New Roman"/>
      <family val="1"/>
    </font>
    <font>
      <b/>
      <sz val="11"/>
      <color indexed="10"/>
      <name val="Times New Roman"/>
      <family val="1"/>
    </font>
    <font>
      <b/>
      <sz val="14"/>
      <color indexed="57"/>
      <name val="Times New Roman"/>
      <family val="1"/>
    </font>
    <font>
      <b/>
      <u val="single"/>
      <sz val="16"/>
      <color indexed="10"/>
      <name val="Times New Roman"/>
      <family val="1"/>
    </font>
    <font>
      <sz val="11"/>
      <color indexed="23"/>
      <name val="Times New Roman"/>
      <family val="1"/>
    </font>
    <font>
      <b/>
      <i/>
      <sz val="11"/>
      <color indexed="8"/>
      <name val="Times New Roman"/>
      <family val="1"/>
    </font>
    <font>
      <b/>
      <sz val="11"/>
      <name val="Times New Roman"/>
      <family val="1"/>
    </font>
    <font>
      <b/>
      <sz val="11"/>
      <color indexed="8"/>
      <name val="Times New Roman"/>
      <family val="1"/>
    </font>
    <font>
      <b/>
      <u val="single"/>
      <sz val="11"/>
      <color indexed="23"/>
      <name val="Times New Roman"/>
      <family val="1"/>
    </font>
    <font>
      <b/>
      <u val="single"/>
      <sz val="11"/>
      <name val="Times New Roman"/>
      <family val="1"/>
    </font>
    <font>
      <b/>
      <sz val="11"/>
      <color indexed="1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style="thin"/>
      <top style="thin"/>
      <bottom>
        <color indexed="63"/>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48" fillId="0" borderId="0">
      <alignment/>
      <protection/>
    </xf>
    <xf numFmtId="0" fontId="0" fillId="32" borderId="7" applyNumberFormat="0" applyFont="0" applyAlignment="0" applyProtection="0"/>
    <xf numFmtId="0" fontId="6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83">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3" fillId="0" borderId="0" xfId="58" applyNumberFormat="1" applyFont="1" applyFill="1" applyBorder="1" applyAlignment="1">
      <alignment vertical="center"/>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lignment horizontal="left"/>
      <protection/>
    </xf>
    <xf numFmtId="0" fontId="6"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4"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4" fillId="0" borderId="0" xfId="58" applyNumberFormat="1" applyFont="1" applyFill="1" applyAlignment="1">
      <alignment vertical="center"/>
      <protection/>
    </xf>
    <xf numFmtId="0" fontId="3" fillId="0" borderId="0" xfId="58" applyNumberFormat="1" applyFont="1" applyFill="1">
      <alignment/>
      <protection/>
    </xf>
    <xf numFmtId="0" fontId="4" fillId="0" borderId="0" xfId="58" applyNumberFormat="1" applyFont="1" applyFill="1">
      <alignment/>
      <protection/>
    </xf>
    <xf numFmtId="0" fontId="3" fillId="0" borderId="0" xfId="58" applyNumberFormat="1" applyFont="1" applyFill="1" applyAlignment="1">
      <alignment vertical="top"/>
      <protection/>
    </xf>
    <xf numFmtId="0" fontId="4" fillId="0" borderId="0" xfId="58" applyNumberFormat="1" applyFont="1" applyFill="1" applyAlignment="1">
      <alignment vertical="top"/>
      <protection/>
    </xf>
    <xf numFmtId="0" fontId="3" fillId="0" borderId="0" xfId="58" applyNumberFormat="1" applyFont="1" applyFill="1" applyAlignment="1">
      <alignment vertical="top" wrapText="1"/>
      <protection/>
    </xf>
    <xf numFmtId="0" fontId="67" fillId="0" borderId="10" xfId="0" applyFont="1" applyFill="1" applyBorder="1" applyAlignment="1">
      <alignment horizontal="justify" vertical="top" wrapText="1"/>
    </xf>
    <xf numFmtId="0" fontId="67" fillId="0" borderId="10" xfId="0" applyFont="1" applyFill="1" applyBorder="1" applyAlignment="1">
      <alignment horizontal="center" vertical="center"/>
    </xf>
    <xf numFmtId="0" fontId="67" fillId="0" borderId="10" xfId="0" applyFont="1" applyFill="1" applyBorder="1" applyAlignment="1">
      <alignment horizontal="center" vertical="center" wrapText="1"/>
    </xf>
    <xf numFmtId="2" fontId="9" fillId="0" borderId="10" xfId="57" applyNumberFormat="1" applyFont="1" applyFill="1" applyBorder="1" applyAlignment="1">
      <alignment horizontal="center" vertical="center" wrapText="1"/>
      <protection/>
    </xf>
    <xf numFmtId="2" fontId="10" fillId="0" borderId="10" xfId="58" applyNumberFormat="1" applyFont="1" applyFill="1" applyBorder="1" applyAlignment="1" applyProtection="1">
      <alignment horizontal="center" vertical="center"/>
      <protection locked="0"/>
    </xf>
    <xf numFmtId="2" fontId="9" fillId="0" borderId="10" xfId="61" applyNumberFormat="1" applyFont="1" applyFill="1" applyBorder="1" applyAlignment="1">
      <alignment horizontal="center" vertical="center"/>
      <protection/>
    </xf>
    <xf numFmtId="2" fontId="9" fillId="0" borderId="10" xfId="58" applyNumberFormat="1" applyFont="1" applyFill="1" applyBorder="1" applyAlignment="1">
      <alignment horizontal="center" vertical="center"/>
      <protection/>
    </xf>
    <xf numFmtId="2" fontId="10" fillId="33" borderId="10" xfId="58" applyNumberFormat="1" applyFont="1" applyFill="1" applyBorder="1" applyAlignment="1" applyProtection="1">
      <alignment horizontal="center" vertical="center"/>
      <protection locked="0"/>
    </xf>
    <xf numFmtId="2" fontId="10" fillId="0" borderId="10" xfId="58" applyNumberFormat="1" applyFont="1" applyFill="1" applyBorder="1" applyAlignment="1" applyProtection="1">
      <alignment horizontal="center" vertical="center" wrapText="1"/>
      <protection locked="0"/>
    </xf>
    <xf numFmtId="2" fontId="10" fillId="0" borderId="10" xfId="61" applyNumberFormat="1" applyFont="1" applyFill="1" applyBorder="1" applyAlignment="1">
      <alignment horizontal="center" vertical="center"/>
      <protection/>
    </xf>
    <xf numFmtId="2" fontId="10" fillId="0" borderId="10" xfId="60" applyNumberFormat="1" applyFont="1" applyFill="1" applyBorder="1" applyAlignment="1">
      <alignment horizontal="left" vertical="center"/>
      <protection/>
    </xf>
    <xf numFmtId="0" fontId="9" fillId="0" borderId="10" xfId="61" applyNumberFormat="1" applyFont="1" applyFill="1" applyBorder="1" applyAlignment="1">
      <alignment horizontal="left" vertical="center" wrapText="1"/>
      <protection/>
    </xf>
    <xf numFmtId="0" fontId="11" fillId="0" borderId="11" xfId="61" applyNumberFormat="1" applyFont="1" applyFill="1" applyBorder="1" applyAlignment="1">
      <alignment vertical="top"/>
      <protection/>
    </xf>
    <xf numFmtId="0" fontId="11" fillId="0" borderId="0" xfId="61" applyNumberFormat="1" applyFont="1" applyFill="1" applyBorder="1" applyAlignment="1">
      <alignment vertical="top"/>
      <protection/>
    </xf>
    <xf numFmtId="0" fontId="12" fillId="0" borderId="12" xfId="61" applyNumberFormat="1" applyFont="1" applyFill="1" applyBorder="1" applyAlignment="1">
      <alignment vertical="top"/>
      <protection/>
    </xf>
    <xf numFmtId="0" fontId="11" fillId="0" borderId="12" xfId="61" applyNumberFormat="1" applyFont="1" applyFill="1" applyBorder="1" applyAlignment="1">
      <alignment vertical="top"/>
      <protection/>
    </xf>
    <xf numFmtId="0" fontId="11" fillId="0" borderId="0" xfId="58" applyNumberFormat="1" applyFont="1" applyFill="1" applyAlignment="1">
      <alignment vertical="top"/>
      <protection/>
    </xf>
    <xf numFmtId="2" fontId="12" fillId="0" borderId="13" xfId="61" applyNumberFormat="1" applyFont="1" applyFill="1" applyBorder="1" applyAlignment="1">
      <alignment vertical="top"/>
      <protection/>
    </xf>
    <xf numFmtId="2" fontId="12" fillId="0" borderId="14" xfId="61" applyNumberFormat="1" applyFont="1" applyFill="1" applyBorder="1" applyAlignment="1">
      <alignment vertical="top"/>
      <protection/>
    </xf>
    <xf numFmtId="0" fontId="11" fillId="0" borderId="15" xfId="61" applyNumberFormat="1" applyFont="1" applyFill="1" applyBorder="1" applyAlignment="1">
      <alignment vertical="top" wrapText="1"/>
      <protection/>
    </xf>
    <xf numFmtId="0" fontId="13" fillId="0" borderId="16" xfId="58" applyNumberFormat="1" applyFont="1" applyFill="1" applyBorder="1" applyAlignment="1" applyProtection="1">
      <alignment vertical="top"/>
      <protection/>
    </xf>
    <xf numFmtId="0" fontId="14" fillId="0" borderId="17" xfId="61" applyNumberFormat="1" applyFont="1" applyFill="1" applyBorder="1" applyAlignment="1" applyProtection="1">
      <alignment vertical="center" wrapText="1"/>
      <protection locked="0"/>
    </xf>
    <xf numFmtId="0" fontId="15" fillId="33" borderId="17" xfId="61" applyNumberFormat="1" applyFont="1" applyFill="1" applyBorder="1" applyAlignment="1" applyProtection="1">
      <alignment vertical="center" wrapText="1"/>
      <protection locked="0"/>
    </xf>
    <xf numFmtId="10" fontId="16" fillId="33" borderId="17" xfId="69" applyNumberFormat="1" applyFont="1" applyFill="1" applyBorder="1" applyAlignment="1" applyProtection="1">
      <alignment horizontal="center" vertical="center"/>
      <protection locked="0"/>
    </xf>
    <xf numFmtId="0" fontId="13" fillId="0" borderId="17" xfId="61" applyNumberFormat="1" applyFont="1" applyFill="1" applyBorder="1" applyAlignment="1">
      <alignment vertical="top"/>
      <protection/>
    </xf>
    <xf numFmtId="0" fontId="11" fillId="0" borderId="17" xfId="58" applyNumberFormat="1" applyFont="1" applyFill="1" applyBorder="1" applyAlignment="1" applyProtection="1">
      <alignment vertical="top"/>
      <protection/>
    </xf>
    <xf numFmtId="0" fontId="17" fillId="0" borderId="17" xfId="61" applyNumberFormat="1" applyFont="1" applyFill="1" applyBorder="1" applyAlignment="1" applyProtection="1">
      <alignment vertical="center" wrapText="1"/>
      <protection locked="0"/>
    </xf>
    <xf numFmtId="0" fontId="17" fillId="0" borderId="17" xfId="69" applyNumberFormat="1" applyFont="1" applyFill="1" applyBorder="1" applyAlignment="1" applyProtection="1">
      <alignment vertical="center" wrapText="1"/>
      <protection locked="0"/>
    </xf>
    <xf numFmtId="0" fontId="14" fillId="0" borderId="17" xfId="61" applyNumberFormat="1" applyFont="1" applyFill="1" applyBorder="1" applyAlignment="1" applyProtection="1">
      <alignment vertical="center" wrapText="1"/>
      <protection/>
    </xf>
    <xf numFmtId="0" fontId="11" fillId="0" borderId="0" xfId="58" applyNumberFormat="1" applyFont="1" applyFill="1" applyAlignment="1" applyProtection="1">
      <alignment vertical="top"/>
      <protection/>
    </xf>
    <xf numFmtId="2" fontId="18" fillId="0" borderId="18" xfId="61" applyNumberFormat="1" applyFont="1" applyFill="1" applyBorder="1" applyAlignment="1">
      <alignment vertical="top"/>
      <protection/>
    </xf>
    <xf numFmtId="2" fontId="12" fillId="0" borderId="19" xfId="61" applyNumberFormat="1" applyFont="1" applyFill="1" applyBorder="1" applyAlignment="1">
      <alignment horizontal="right" vertical="top"/>
      <protection/>
    </xf>
    <xf numFmtId="0" fontId="11" fillId="0" borderId="18" xfId="61" applyNumberFormat="1" applyFont="1" applyFill="1" applyBorder="1" applyAlignment="1">
      <alignment vertical="top" wrapText="1"/>
      <protection/>
    </xf>
    <xf numFmtId="0" fontId="11" fillId="0" borderId="0" xfId="58" applyNumberFormat="1" applyFont="1" applyFill="1" applyBorder="1" applyAlignment="1">
      <alignment vertical="center"/>
      <protection/>
    </xf>
    <xf numFmtId="0" fontId="20" fillId="0" borderId="0" xfId="58" applyNumberFormat="1" applyFont="1" applyFill="1" applyBorder="1" applyAlignment="1" applyProtection="1">
      <alignment vertical="center"/>
      <protection locked="0"/>
    </xf>
    <xf numFmtId="0" fontId="20" fillId="0" borderId="0" xfId="58" applyNumberFormat="1" applyFont="1" applyFill="1" applyBorder="1" applyAlignment="1">
      <alignment vertical="center"/>
      <protection/>
    </xf>
    <xf numFmtId="0" fontId="21" fillId="0" borderId="0" xfId="61" applyNumberFormat="1" applyFont="1" applyFill="1" applyBorder="1" applyAlignment="1" applyProtection="1">
      <alignment horizontal="center" vertical="center"/>
      <protection/>
    </xf>
    <xf numFmtId="0" fontId="22" fillId="0" borderId="0" xfId="58" applyNumberFormat="1" applyFont="1" applyFill="1" applyBorder="1" applyAlignment="1">
      <alignment vertical="center"/>
      <protection/>
    </xf>
    <xf numFmtId="0" fontId="22" fillId="0" borderId="20" xfId="61" applyNumberFormat="1" applyFont="1" applyFill="1" applyBorder="1" applyAlignment="1" applyProtection="1">
      <alignment horizontal="left" vertical="top" wrapText="1"/>
      <protection/>
    </xf>
    <xf numFmtId="0" fontId="22" fillId="0" borderId="17" xfId="58" applyNumberFormat="1" applyFont="1" applyFill="1" applyBorder="1" applyAlignment="1">
      <alignment horizontal="center" vertical="top" wrapText="1"/>
      <protection/>
    </xf>
    <xf numFmtId="0" fontId="22" fillId="0" borderId="16" xfId="61" applyNumberFormat="1" applyFont="1" applyFill="1" applyBorder="1" applyAlignment="1">
      <alignment horizontal="center" vertical="top" wrapText="1"/>
      <protection/>
    </xf>
    <xf numFmtId="0" fontId="26" fillId="0" borderId="17" xfId="61" applyNumberFormat="1" applyFont="1" applyFill="1" applyBorder="1" applyAlignment="1">
      <alignment vertical="top" wrapText="1"/>
      <protection/>
    </xf>
    <xf numFmtId="0" fontId="22" fillId="0" borderId="17" xfId="58" applyNumberFormat="1" applyFont="1" applyFill="1" applyBorder="1" applyAlignment="1">
      <alignment horizontal="center" vertical="center" wrapText="1"/>
      <protection/>
    </xf>
    <xf numFmtId="0" fontId="22" fillId="0" borderId="16" xfId="58" applyNumberFormat="1" applyFont="1" applyFill="1" applyBorder="1" applyAlignment="1">
      <alignment horizontal="center" vertical="top" wrapText="1"/>
      <protection/>
    </xf>
    <xf numFmtId="0" fontId="22" fillId="0" borderId="21" xfId="58" applyNumberFormat="1" applyFont="1" applyFill="1" applyBorder="1" applyAlignment="1">
      <alignment horizontal="center" vertical="top" wrapText="1"/>
      <protection/>
    </xf>
    <xf numFmtId="0" fontId="22" fillId="0" borderId="10" xfId="58" applyNumberFormat="1" applyFont="1" applyFill="1" applyBorder="1" applyAlignment="1">
      <alignment horizontal="center" vertical="top" wrapText="1"/>
      <protection/>
    </xf>
    <xf numFmtId="0" fontId="22" fillId="0" borderId="10" xfId="58" applyNumberFormat="1" applyFont="1" applyFill="1" applyBorder="1" applyAlignment="1">
      <alignment horizontal="center" vertical="center" wrapText="1"/>
      <protection/>
    </xf>
    <xf numFmtId="0" fontId="27" fillId="0" borderId="10" xfId="58" applyNumberFormat="1" applyFont="1" applyFill="1" applyBorder="1" applyAlignment="1">
      <alignment horizontal="center" vertical="top" wrapText="1"/>
      <protection/>
    </xf>
    <xf numFmtId="0" fontId="22" fillId="0" borderId="0" xfId="58" applyNumberFormat="1" applyFont="1" applyFill="1" applyBorder="1" applyAlignment="1">
      <alignment horizontal="center" vertical="top" wrapText="1"/>
      <protection/>
    </xf>
    <xf numFmtId="0" fontId="11" fillId="0" borderId="10" xfId="0" applyFont="1" applyFill="1" applyBorder="1" applyAlignment="1">
      <alignment horizontal="center" vertical="center"/>
    </xf>
    <xf numFmtId="0" fontId="22" fillId="0" borderId="18" xfId="61" applyNumberFormat="1" applyFont="1" applyFill="1" applyBorder="1" applyAlignment="1">
      <alignment horizontal="left" vertical="top"/>
      <protection/>
    </xf>
    <xf numFmtId="0" fontId="22" fillId="0" borderId="22" xfId="61" applyNumberFormat="1" applyFont="1" applyFill="1" applyBorder="1" applyAlignment="1">
      <alignment horizontal="left" vertical="top"/>
      <protection/>
    </xf>
    <xf numFmtId="0" fontId="22" fillId="0" borderId="20" xfId="61" applyNumberFormat="1" applyFont="1" applyFill="1" applyBorder="1" applyAlignment="1">
      <alignment horizontal="left" vertical="top"/>
      <protection/>
    </xf>
    <xf numFmtId="0" fontId="22" fillId="0" borderId="23" xfId="61" applyNumberFormat="1" applyFont="1" applyFill="1" applyBorder="1" applyAlignment="1">
      <alignment horizontal="left" vertical="top"/>
      <protection/>
    </xf>
    <xf numFmtId="0" fontId="4" fillId="0" borderId="0" xfId="58" applyNumberFormat="1" applyFont="1" applyFill="1" applyAlignment="1">
      <alignment vertical="top" wrapText="1"/>
      <protection/>
    </xf>
    <xf numFmtId="0" fontId="22" fillId="0" borderId="24" xfId="58" applyNumberFormat="1" applyFont="1" applyFill="1" applyBorder="1" applyAlignment="1" applyProtection="1">
      <alignment horizontal="center" vertical="top"/>
      <protection/>
    </xf>
    <xf numFmtId="0" fontId="22" fillId="0" borderId="25" xfId="58" applyNumberFormat="1" applyFont="1" applyFill="1" applyBorder="1" applyAlignment="1" applyProtection="1">
      <alignment horizontal="center" vertical="top"/>
      <protection/>
    </xf>
    <xf numFmtId="0" fontId="22" fillId="0" borderId="26" xfId="58" applyNumberFormat="1" applyFont="1" applyFill="1" applyBorder="1" applyAlignment="1" applyProtection="1">
      <alignment horizontal="center" vertical="top"/>
      <protection/>
    </xf>
    <xf numFmtId="0" fontId="12" fillId="0" borderId="18" xfId="61" applyNumberFormat="1" applyFont="1" applyFill="1" applyBorder="1" applyAlignment="1">
      <alignment horizontal="center" vertical="top" wrapText="1"/>
      <protection/>
    </xf>
    <xf numFmtId="0" fontId="25" fillId="0" borderId="18" xfId="58" applyNumberFormat="1" applyFont="1" applyFill="1" applyBorder="1" applyAlignment="1">
      <alignment horizontal="center" vertical="center" wrapText="1"/>
      <protection/>
    </xf>
    <xf numFmtId="0" fontId="19" fillId="0" borderId="0" xfId="58" applyNumberFormat="1" applyFont="1" applyFill="1" applyBorder="1" applyAlignment="1">
      <alignment horizontal="right" vertical="top"/>
      <protection/>
    </xf>
    <xf numFmtId="0" fontId="23" fillId="0" borderId="0" xfId="58" applyNumberFormat="1" applyFont="1" applyFill="1" applyBorder="1" applyAlignment="1">
      <alignment horizontal="left" vertical="center" wrapText="1"/>
      <protection/>
    </xf>
    <xf numFmtId="0" fontId="24" fillId="0" borderId="12" xfId="58" applyNumberFormat="1" applyFont="1" applyFill="1" applyBorder="1" applyAlignment="1" applyProtection="1">
      <alignment horizontal="center" wrapText="1"/>
      <protection locked="0"/>
    </xf>
    <xf numFmtId="0" fontId="22" fillId="34" borderId="18" xfId="61" applyNumberFormat="1" applyFont="1" applyFill="1" applyBorder="1" applyAlignment="1" applyProtection="1">
      <alignment horizontal="left" vertical="top"/>
      <protection locked="0"/>
    </xf>
    <xf numFmtId="0" fontId="7" fillId="0" borderId="0" xfId="0" applyFont="1" applyBorder="1" applyAlignment="1">
      <alignment horizontal="center" vertical="center"/>
    </xf>
    <xf numFmtId="0" fontId="0" fillId="0" borderId="0" xfId="0" applyAlignment="1">
      <alignmen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rmal 5" xfId="62"/>
    <cellStyle name="Note" xfId="63"/>
    <cellStyle name="Output" xfId="64"/>
    <cellStyle name="Percent" xfId="65"/>
    <cellStyle name="Percent 2" xfId="66"/>
    <cellStyle name="Percent 2 2" xfId="67"/>
    <cellStyle name="Percent 3" xfId="68"/>
    <cellStyle name="Percent 3 2"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72"/>
  <sheetViews>
    <sheetView showGridLines="0" zoomScale="86" zoomScaleNormal="86" zoomScalePageLayoutView="0" workbookViewId="0" topLeftCell="A1">
      <selection activeCell="B15" sqref="B15"/>
    </sheetView>
  </sheetViews>
  <sheetFormatPr defaultColWidth="9.140625" defaultRowHeight="15"/>
  <cols>
    <col min="1" max="1" width="9.57421875" style="1" customWidth="1"/>
    <col min="2" max="2" width="82.00390625" style="1" customWidth="1"/>
    <col min="3" max="3" width="19.574218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7" t="str">
        <f>B2&amp;" BoQ"</f>
        <v>Percentage BoQ</v>
      </c>
      <c r="B1" s="77"/>
      <c r="C1" s="77"/>
      <c r="D1" s="77"/>
      <c r="E1" s="77"/>
      <c r="F1" s="77"/>
      <c r="G1" s="77"/>
      <c r="H1" s="77"/>
      <c r="I1" s="77"/>
      <c r="J1" s="77"/>
      <c r="K1" s="77"/>
      <c r="L1" s="77"/>
      <c r="M1" s="50"/>
      <c r="N1" s="50"/>
      <c r="O1" s="51"/>
      <c r="P1" s="51"/>
      <c r="Q1" s="52"/>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IE1" s="5"/>
      <c r="IF1" s="5"/>
      <c r="IG1" s="5"/>
      <c r="IH1" s="5"/>
      <c r="II1" s="5"/>
    </row>
    <row r="2" spans="1:55" s="4" customFormat="1" ht="25.5" customHeight="1" hidden="1">
      <c r="A2" s="53" t="s">
        <v>0</v>
      </c>
      <c r="B2" s="53" t="s">
        <v>1</v>
      </c>
      <c r="C2" s="53" t="s">
        <v>2</v>
      </c>
      <c r="D2" s="53" t="s">
        <v>3</v>
      </c>
      <c r="E2" s="53" t="s">
        <v>4</v>
      </c>
      <c r="F2" s="50"/>
      <c r="G2" s="50"/>
      <c r="H2" s="50"/>
      <c r="I2" s="50"/>
      <c r="J2" s="54"/>
      <c r="K2" s="54"/>
      <c r="L2" s="54"/>
      <c r="M2" s="50"/>
      <c r="N2" s="50"/>
      <c r="O2" s="51"/>
      <c r="P2" s="51"/>
      <c r="Q2" s="52"/>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row>
    <row r="3" spans="1:243" s="4" customFormat="1" ht="30" customHeight="1" hidden="1">
      <c r="A3" s="50" t="s">
        <v>5</v>
      </c>
      <c r="B3" s="50"/>
      <c r="C3" s="50" t="s">
        <v>6</v>
      </c>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IE3" s="5"/>
      <c r="IF3" s="5"/>
      <c r="IG3" s="5"/>
      <c r="IH3" s="5"/>
      <c r="II3" s="5"/>
    </row>
    <row r="4" spans="1:243" s="6" customFormat="1" ht="30.75" customHeight="1">
      <c r="A4" s="78" t="s">
        <v>52</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7"/>
      <c r="IF4" s="7"/>
      <c r="IG4" s="7"/>
      <c r="IH4" s="7"/>
      <c r="II4" s="7"/>
    </row>
    <row r="5" spans="1:243" s="6" customFormat="1" ht="38.25" customHeight="1">
      <c r="A5" s="78" t="s">
        <v>168</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7"/>
      <c r="IF5" s="7"/>
      <c r="IG5" s="7"/>
      <c r="IH5" s="7"/>
      <c r="II5" s="7"/>
    </row>
    <row r="6" spans="1:243" s="6" customFormat="1" ht="30.75" customHeight="1">
      <c r="A6" s="78" t="s">
        <v>169</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7"/>
      <c r="IF6" s="7"/>
      <c r="IG6" s="7"/>
      <c r="IH6" s="7"/>
      <c r="II6" s="7"/>
    </row>
    <row r="7" spans="1:243" s="6" customFormat="1" ht="29.25" customHeight="1" hidden="1">
      <c r="A7" s="79" t="s">
        <v>7</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7"/>
      <c r="IF7" s="7"/>
      <c r="IG7" s="7"/>
      <c r="IH7" s="7"/>
      <c r="II7" s="7"/>
    </row>
    <row r="8" spans="1:243" s="8" customFormat="1" ht="58.5" customHeight="1">
      <c r="A8" s="55" t="s">
        <v>40</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9"/>
      <c r="IF8" s="9"/>
      <c r="IG8" s="9"/>
      <c r="IH8" s="9"/>
      <c r="II8" s="9"/>
    </row>
    <row r="9" spans="1:243" s="10" customFormat="1" ht="61.5" customHeight="1">
      <c r="A9" s="76" t="s">
        <v>53</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1"/>
      <c r="IF9" s="11"/>
      <c r="IG9" s="11"/>
      <c r="IH9" s="11"/>
      <c r="II9" s="11"/>
    </row>
    <row r="10" spans="1:243" s="12" customFormat="1" ht="18.75" customHeight="1">
      <c r="A10" s="56" t="s">
        <v>54</v>
      </c>
      <c r="B10" s="56" t="s">
        <v>55</v>
      </c>
      <c r="C10" s="56" t="s">
        <v>55</v>
      </c>
      <c r="D10" s="56" t="s">
        <v>54</v>
      </c>
      <c r="E10" s="56" t="s">
        <v>55</v>
      </c>
      <c r="F10" s="56" t="s">
        <v>8</v>
      </c>
      <c r="G10" s="56" t="s">
        <v>8</v>
      </c>
      <c r="H10" s="56" t="s">
        <v>9</v>
      </c>
      <c r="I10" s="56" t="s">
        <v>55</v>
      </c>
      <c r="J10" s="56" t="s">
        <v>54</v>
      </c>
      <c r="K10" s="56" t="s">
        <v>56</v>
      </c>
      <c r="L10" s="56" t="s">
        <v>55</v>
      </c>
      <c r="M10" s="56" t="s">
        <v>54</v>
      </c>
      <c r="N10" s="56" t="s">
        <v>8</v>
      </c>
      <c r="O10" s="56" t="s">
        <v>8</v>
      </c>
      <c r="P10" s="56" t="s">
        <v>8</v>
      </c>
      <c r="Q10" s="56" t="s">
        <v>8</v>
      </c>
      <c r="R10" s="56" t="s">
        <v>9</v>
      </c>
      <c r="S10" s="56" t="s">
        <v>9</v>
      </c>
      <c r="T10" s="56" t="s">
        <v>8</v>
      </c>
      <c r="U10" s="56" t="s">
        <v>8</v>
      </c>
      <c r="V10" s="56" t="s">
        <v>8</v>
      </c>
      <c r="W10" s="56" t="s">
        <v>8</v>
      </c>
      <c r="X10" s="56" t="s">
        <v>9</v>
      </c>
      <c r="Y10" s="56" t="s">
        <v>9</v>
      </c>
      <c r="Z10" s="56" t="s">
        <v>8</v>
      </c>
      <c r="AA10" s="56" t="s">
        <v>8</v>
      </c>
      <c r="AB10" s="56" t="s">
        <v>8</v>
      </c>
      <c r="AC10" s="56" t="s">
        <v>8</v>
      </c>
      <c r="AD10" s="56" t="s">
        <v>9</v>
      </c>
      <c r="AE10" s="56" t="s">
        <v>9</v>
      </c>
      <c r="AF10" s="56" t="s">
        <v>8</v>
      </c>
      <c r="AG10" s="56" t="s">
        <v>8</v>
      </c>
      <c r="AH10" s="56" t="s">
        <v>8</v>
      </c>
      <c r="AI10" s="56" t="s">
        <v>8</v>
      </c>
      <c r="AJ10" s="56" t="s">
        <v>9</v>
      </c>
      <c r="AK10" s="56" t="s">
        <v>9</v>
      </c>
      <c r="AL10" s="56" t="s">
        <v>8</v>
      </c>
      <c r="AM10" s="56" t="s">
        <v>8</v>
      </c>
      <c r="AN10" s="56" t="s">
        <v>8</v>
      </c>
      <c r="AO10" s="56" t="s">
        <v>8</v>
      </c>
      <c r="AP10" s="56" t="s">
        <v>9</v>
      </c>
      <c r="AQ10" s="56" t="s">
        <v>9</v>
      </c>
      <c r="AR10" s="56" t="s">
        <v>8</v>
      </c>
      <c r="AS10" s="56" t="s">
        <v>8</v>
      </c>
      <c r="AT10" s="56" t="s">
        <v>54</v>
      </c>
      <c r="AU10" s="56" t="s">
        <v>54</v>
      </c>
      <c r="AV10" s="56" t="s">
        <v>9</v>
      </c>
      <c r="AW10" s="56" t="s">
        <v>9</v>
      </c>
      <c r="AX10" s="56" t="s">
        <v>54</v>
      </c>
      <c r="AY10" s="56" t="s">
        <v>54</v>
      </c>
      <c r="AZ10" s="56" t="s">
        <v>10</v>
      </c>
      <c r="BA10" s="56" t="s">
        <v>54</v>
      </c>
      <c r="BB10" s="56" t="s">
        <v>54</v>
      </c>
      <c r="BC10" s="56" t="s">
        <v>55</v>
      </c>
      <c r="IE10" s="13"/>
      <c r="IF10" s="13"/>
      <c r="IG10" s="13"/>
      <c r="IH10" s="13"/>
      <c r="II10" s="13"/>
    </row>
    <row r="11" spans="1:243" s="12" customFormat="1" ht="67.5" customHeight="1">
      <c r="A11" s="56" t="s">
        <v>11</v>
      </c>
      <c r="B11" s="56" t="s">
        <v>12</v>
      </c>
      <c r="C11" s="56" t="s">
        <v>13</v>
      </c>
      <c r="D11" s="56" t="s">
        <v>14</v>
      </c>
      <c r="E11" s="56" t="s">
        <v>15</v>
      </c>
      <c r="F11" s="56" t="s">
        <v>57</v>
      </c>
      <c r="G11" s="56"/>
      <c r="H11" s="56"/>
      <c r="I11" s="56" t="s">
        <v>16</v>
      </c>
      <c r="J11" s="56" t="s">
        <v>17</v>
      </c>
      <c r="K11" s="56" t="s">
        <v>18</v>
      </c>
      <c r="L11" s="56" t="s">
        <v>19</v>
      </c>
      <c r="M11" s="57" t="s">
        <v>58</v>
      </c>
      <c r="N11" s="56" t="s">
        <v>20</v>
      </c>
      <c r="O11" s="56" t="s">
        <v>21</v>
      </c>
      <c r="P11" s="56" t="s">
        <v>22</v>
      </c>
      <c r="Q11" s="56" t="s">
        <v>23</v>
      </c>
      <c r="R11" s="56"/>
      <c r="S11" s="56"/>
      <c r="T11" s="56" t="s">
        <v>24</v>
      </c>
      <c r="U11" s="56" t="s">
        <v>25</v>
      </c>
      <c r="V11" s="56" t="s">
        <v>26</v>
      </c>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59</v>
      </c>
      <c r="BB11" s="58" t="s">
        <v>27</v>
      </c>
      <c r="BC11" s="58" t="s">
        <v>28</v>
      </c>
      <c r="IE11" s="13"/>
      <c r="IF11" s="13"/>
      <c r="IG11" s="13"/>
      <c r="IH11" s="13"/>
      <c r="II11" s="13"/>
    </row>
    <row r="12" spans="1:243" s="12" customFormat="1" ht="14.25">
      <c r="A12" s="59">
        <v>1</v>
      </c>
      <c r="B12" s="56">
        <v>2</v>
      </c>
      <c r="C12" s="60">
        <v>3</v>
      </c>
      <c r="D12" s="61">
        <v>4</v>
      </c>
      <c r="E12" s="61">
        <v>5</v>
      </c>
      <c r="F12" s="61">
        <v>6</v>
      </c>
      <c r="G12" s="61">
        <v>7</v>
      </c>
      <c r="H12" s="61">
        <v>8</v>
      </c>
      <c r="I12" s="61">
        <v>9</v>
      </c>
      <c r="J12" s="61">
        <v>10</v>
      </c>
      <c r="K12" s="61">
        <v>11</v>
      </c>
      <c r="L12" s="61">
        <v>12</v>
      </c>
      <c r="M12" s="61">
        <v>13</v>
      </c>
      <c r="N12" s="61">
        <v>14</v>
      </c>
      <c r="O12" s="61">
        <v>15</v>
      </c>
      <c r="P12" s="61">
        <v>16</v>
      </c>
      <c r="Q12" s="61">
        <v>17</v>
      </c>
      <c r="R12" s="61">
        <v>18</v>
      </c>
      <c r="S12" s="61">
        <v>19</v>
      </c>
      <c r="T12" s="61">
        <v>20</v>
      </c>
      <c r="U12" s="61">
        <v>21</v>
      </c>
      <c r="V12" s="61">
        <v>22</v>
      </c>
      <c r="W12" s="61">
        <v>23</v>
      </c>
      <c r="X12" s="61">
        <v>24</v>
      </c>
      <c r="Y12" s="61">
        <v>25</v>
      </c>
      <c r="Z12" s="61">
        <v>26</v>
      </c>
      <c r="AA12" s="61">
        <v>27</v>
      </c>
      <c r="AB12" s="61">
        <v>28</v>
      </c>
      <c r="AC12" s="61">
        <v>29</v>
      </c>
      <c r="AD12" s="61">
        <v>30</v>
      </c>
      <c r="AE12" s="61">
        <v>31</v>
      </c>
      <c r="AF12" s="61">
        <v>32</v>
      </c>
      <c r="AG12" s="61">
        <v>33</v>
      </c>
      <c r="AH12" s="61">
        <v>34</v>
      </c>
      <c r="AI12" s="61">
        <v>35</v>
      </c>
      <c r="AJ12" s="61">
        <v>36</v>
      </c>
      <c r="AK12" s="61">
        <v>37</v>
      </c>
      <c r="AL12" s="61">
        <v>38</v>
      </c>
      <c r="AM12" s="61">
        <v>39</v>
      </c>
      <c r="AN12" s="61">
        <v>40</v>
      </c>
      <c r="AO12" s="61">
        <v>41</v>
      </c>
      <c r="AP12" s="61">
        <v>42</v>
      </c>
      <c r="AQ12" s="61">
        <v>43</v>
      </c>
      <c r="AR12" s="61">
        <v>44</v>
      </c>
      <c r="AS12" s="61">
        <v>45</v>
      </c>
      <c r="AT12" s="61">
        <v>46</v>
      </c>
      <c r="AU12" s="61">
        <v>47</v>
      </c>
      <c r="AV12" s="61">
        <v>48</v>
      </c>
      <c r="AW12" s="61">
        <v>49</v>
      </c>
      <c r="AX12" s="61">
        <v>50</v>
      </c>
      <c r="AY12" s="61">
        <v>51</v>
      </c>
      <c r="AZ12" s="61">
        <v>52</v>
      </c>
      <c r="BA12" s="62">
        <v>7</v>
      </c>
      <c r="BB12" s="62">
        <v>54</v>
      </c>
      <c r="BC12" s="62">
        <v>8</v>
      </c>
      <c r="IE12" s="13"/>
      <c r="IF12" s="13"/>
      <c r="IG12" s="13"/>
      <c r="IH12" s="13"/>
      <c r="II12" s="13"/>
    </row>
    <row r="13" spans="1:243" s="12" customFormat="1" ht="18.75">
      <c r="A13" s="63">
        <v>1</v>
      </c>
      <c r="B13" s="64" t="s">
        <v>51</v>
      </c>
      <c r="C13" s="65"/>
      <c r="D13" s="72"/>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4"/>
      <c r="IA13" s="12">
        <v>1</v>
      </c>
      <c r="IB13" s="12" t="s">
        <v>51</v>
      </c>
      <c r="IE13" s="13"/>
      <c r="IF13" s="13"/>
      <c r="IG13" s="13"/>
      <c r="IH13" s="13"/>
      <c r="II13" s="13"/>
    </row>
    <row r="14" spans="1:243" s="14" customFormat="1" ht="33.75" customHeight="1">
      <c r="A14" s="66">
        <v>1.01</v>
      </c>
      <c r="B14" s="17" t="s">
        <v>90</v>
      </c>
      <c r="C14" s="18" t="s">
        <v>42</v>
      </c>
      <c r="D14" s="72"/>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4"/>
      <c r="IA14" s="14">
        <v>1.01</v>
      </c>
      <c r="IB14" s="16" t="s">
        <v>90</v>
      </c>
      <c r="IC14" s="14" t="s">
        <v>42</v>
      </c>
      <c r="IE14" s="15"/>
      <c r="IF14" s="15" t="s">
        <v>29</v>
      </c>
      <c r="IG14" s="15" t="s">
        <v>30</v>
      </c>
      <c r="IH14" s="15">
        <v>10</v>
      </c>
      <c r="II14" s="15" t="s">
        <v>31</v>
      </c>
    </row>
    <row r="15" spans="1:243" s="14" customFormat="1" ht="50.25" customHeight="1">
      <c r="A15" s="63">
        <v>1.02</v>
      </c>
      <c r="B15" s="17" t="s">
        <v>91</v>
      </c>
      <c r="C15" s="18" t="s">
        <v>43</v>
      </c>
      <c r="D15" s="72"/>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4"/>
      <c r="IA15" s="14">
        <v>1.02</v>
      </c>
      <c r="IB15" s="16" t="s">
        <v>91</v>
      </c>
      <c r="IC15" s="14" t="s">
        <v>43</v>
      </c>
      <c r="IE15" s="15"/>
      <c r="IF15" s="15" t="s">
        <v>35</v>
      </c>
      <c r="IG15" s="15" t="s">
        <v>30</v>
      </c>
      <c r="IH15" s="15">
        <v>123.223</v>
      </c>
      <c r="II15" s="15" t="s">
        <v>32</v>
      </c>
    </row>
    <row r="16" spans="1:243" s="14" customFormat="1" ht="33.75" customHeight="1">
      <c r="A16" s="66">
        <v>1.03</v>
      </c>
      <c r="B16" s="17" t="s">
        <v>92</v>
      </c>
      <c r="C16" s="18" t="s">
        <v>44</v>
      </c>
      <c r="D16" s="18">
        <v>510</v>
      </c>
      <c r="E16" s="19" t="s">
        <v>88</v>
      </c>
      <c r="F16" s="20">
        <v>28.15</v>
      </c>
      <c r="G16" s="21"/>
      <c r="H16" s="21"/>
      <c r="I16" s="22" t="s">
        <v>33</v>
      </c>
      <c r="J16" s="23">
        <f>IF(I16="Less(-)",-1,1)</f>
        <v>1</v>
      </c>
      <c r="K16" s="21" t="s">
        <v>34</v>
      </c>
      <c r="L16" s="21" t="s">
        <v>4</v>
      </c>
      <c r="M16" s="24"/>
      <c r="N16" s="21"/>
      <c r="O16" s="21"/>
      <c r="P16" s="25"/>
      <c r="Q16" s="21"/>
      <c r="R16" s="21"/>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6">
        <f>ROUND(total_amount_ba($B$2,$D$2,D16,F16,J16,K16,M16),0)</f>
        <v>14357</v>
      </c>
      <c r="BB16" s="27">
        <f>BA16+SUM(N16:AZ16)</f>
        <v>14357</v>
      </c>
      <c r="BC16" s="28" t="str">
        <f>SpellNumber(L16,BB16)</f>
        <v>INR  Fourteen Thousand Three Hundred &amp; Fifty Seven  Only</v>
      </c>
      <c r="IA16" s="14">
        <v>1.03</v>
      </c>
      <c r="IB16" s="16" t="s">
        <v>92</v>
      </c>
      <c r="IC16" s="14" t="s">
        <v>44</v>
      </c>
      <c r="ID16" s="14">
        <v>510</v>
      </c>
      <c r="IE16" s="15" t="s">
        <v>88</v>
      </c>
      <c r="IF16" s="15"/>
      <c r="IG16" s="15"/>
      <c r="IH16" s="15"/>
      <c r="II16" s="15"/>
    </row>
    <row r="17" spans="1:243" s="14" customFormat="1" ht="30" customHeight="1">
      <c r="A17" s="63">
        <v>1.04</v>
      </c>
      <c r="B17" s="17" t="s">
        <v>61</v>
      </c>
      <c r="C17" s="18" t="s">
        <v>47</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4"/>
      <c r="IA17" s="14">
        <v>1.04</v>
      </c>
      <c r="IB17" s="16" t="s">
        <v>61</v>
      </c>
      <c r="IC17" s="14" t="s">
        <v>47</v>
      </c>
      <c r="IE17" s="15"/>
      <c r="IF17" s="15"/>
      <c r="IG17" s="15"/>
      <c r="IH17" s="15"/>
      <c r="II17" s="15"/>
    </row>
    <row r="18" spans="1:243" s="14" customFormat="1" ht="53.25" customHeight="1">
      <c r="A18" s="66">
        <v>1.05</v>
      </c>
      <c r="B18" s="17" t="s">
        <v>93</v>
      </c>
      <c r="C18" s="18" t="s">
        <v>45</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4"/>
      <c r="IA18" s="14">
        <v>1.05</v>
      </c>
      <c r="IB18" s="16" t="s">
        <v>93</v>
      </c>
      <c r="IC18" s="14" t="s">
        <v>45</v>
      </c>
      <c r="IE18" s="15"/>
      <c r="IF18" s="15"/>
      <c r="IG18" s="15"/>
      <c r="IH18" s="15"/>
      <c r="II18" s="15"/>
    </row>
    <row r="19" spans="1:243" s="14" customFormat="1" ht="65.25" customHeight="1">
      <c r="A19" s="63">
        <v>1.06</v>
      </c>
      <c r="B19" s="17" t="s">
        <v>94</v>
      </c>
      <c r="C19" s="18" t="s">
        <v>48</v>
      </c>
      <c r="D19" s="18">
        <v>3</v>
      </c>
      <c r="E19" s="19" t="s">
        <v>87</v>
      </c>
      <c r="F19" s="20">
        <v>7365.15</v>
      </c>
      <c r="G19" s="21"/>
      <c r="H19" s="21"/>
      <c r="I19" s="22" t="s">
        <v>33</v>
      </c>
      <c r="J19" s="23">
        <f>IF(I19="Less(-)",-1,1)</f>
        <v>1</v>
      </c>
      <c r="K19" s="21" t="s">
        <v>34</v>
      </c>
      <c r="L19" s="21" t="s">
        <v>4</v>
      </c>
      <c r="M19" s="24"/>
      <c r="N19" s="21"/>
      <c r="O19" s="21"/>
      <c r="P19" s="25"/>
      <c r="Q19" s="21"/>
      <c r="R19" s="21"/>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6">
        <f aca="true" t="shared" si="0" ref="BA19:BA69">ROUND(total_amount_ba($B$2,$D$2,D19,F19,J19,K19,M19),0)</f>
        <v>22095</v>
      </c>
      <c r="BB19" s="27">
        <f aca="true" t="shared" si="1" ref="BB19:BB69">BA19+SUM(N19:AZ19)</f>
        <v>22095</v>
      </c>
      <c r="BC19" s="28" t="str">
        <f aca="true" t="shared" si="2" ref="BC19:BC69">SpellNumber(L19,BB19)</f>
        <v>INR  Twenty Two Thousand  &amp;Ninety Five  Only</v>
      </c>
      <c r="IA19" s="14">
        <v>1.06</v>
      </c>
      <c r="IB19" s="16" t="s">
        <v>94</v>
      </c>
      <c r="IC19" s="14" t="s">
        <v>48</v>
      </c>
      <c r="ID19" s="14">
        <v>3</v>
      </c>
      <c r="IE19" s="15" t="s">
        <v>87</v>
      </c>
      <c r="IF19" s="15"/>
      <c r="IG19" s="15"/>
      <c r="IH19" s="15"/>
      <c r="II19" s="15"/>
    </row>
    <row r="20" spans="1:243" s="14" customFormat="1" ht="30.75" customHeight="1">
      <c r="A20" s="66">
        <v>1.07</v>
      </c>
      <c r="B20" s="17" t="s">
        <v>62</v>
      </c>
      <c r="C20" s="18" t="s">
        <v>49</v>
      </c>
      <c r="D20" s="72"/>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4"/>
      <c r="IA20" s="14">
        <v>1.07</v>
      </c>
      <c r="IB20" s="16" t="s">
        <v>62</v>
      </c>
      <c r="IC20" s="14" t="s">
        <v>49</v>
      </c>
      <c r="IE20" s="15"/>
      <c r="IF20" s="15"/>
      <c r="IG20" s="15"/>
      <c r="IH20" s="15"/>
      <c r="II20" s="15"/>
    </row>
    <row r="21" spans="1:243" s="14" customFormat="1" ht="61.5" customHeight="1">
      <c r="A21" s="63">
        <v>1.08</v>
      </c>
      <c r="B21" s="17" t="s">
        <v>95</v>
      </c>
      <c r="C21" s="18" t="s">
        <v>46</v>
      </c>
      <c r="D21" s="72"/>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4"/>
      <c r="IA21" s="14">
        <v>1.08</v>
      </c>
      <c r="IB21" s="16" t="s">
        <v>95</v>
      </c>
      <c r="IC21" s="14" t="s">
        <v>46</v>
      </c>
      <c r="IE21" s="15"/>
      <c r="IF21" s="15"/>
      <c r="IG21" s="15"/>
      <c r="IH21" s="15"/>
      <c r="II21" s="15"/>
    </row>
    <row r="22" spans="1:243" s="14" customFormat="1" ht="38.25" customHeight="1">
      <c r="A22" s="66">
        <v>1.09</v>
      </c>
      <c r="B22" s="17" t="s">
        <v>96</v>
      </c>
      <c r="C22" s="18" t="s">
        <v>50</v>
      </c>
      <c r="D22" s="18">
        <v>1</v>
      </c>
      <c r="E22" s="19" t="s">
        <v>87</v>
      </c>
      <c r="F22" s="20">
        <v>8288.35</v>
      </c>
      <c r="G22" s="21"/>
      <c r="H22" s="21"/>
      <c r="I22" s="22" t="s">
        <v>33</v>
      </c>
      <c r="J22" s="23">
        <f>IF(I22="Less(-)",-1,1)</f>
        <v>1</v>
      </c>
      <c r="K22" s="21" t="s">
        <v>34</v>
      </c>
      <c r="L22" s="21" t="s">
        <v>4</v>
      </c>
      <c r="M22" s="24"/>
      <c r="N22" s="21"/>
      <c r="O22" s="21"/>
      <c r="P22" s="25"/>
      <c r="Q22" s="21"/>
      <c r="R22" s="21"/>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6">
        <f t="shared" si="0"/>
        <v>8288</v>
      </c>
      <c r="BB22" s="27">
        <f t="shared" si="1"/>
        <v>8288</v>
      </c>
      <c r="BC22" s="28" t="str">
        <f t="shared" si="2"/>
        <v>INR  Eight Thousand Two Hundred &amp; Eighty Eight  Only</v>
      </c>
      <c r="IA22" s="14">
        <v>1.09</v>
      </c>
      <c r="IB22" s="16" t="s">
        <v>96</v>
      </c>
      <c r="IC22" s="14" t="s">
        <v>50</v>
      </c>
      <c r="ID22" s="14">
        <v>1</v>
      </c>
      <c r="IE22" s="15" t="s">
        <v>87</v>
      </c>
      <c r="IF22" s="15"/>
      <c r="IG22" s="15"/>
      <c r="IH22" s="15"/>
      <c r="II22" s="15"/>
    </row>
    <row r="23" spans="1:243" s="14" customFormat="1" ht="32.25" customHeight="1">
      <c r="A23" s="63">
        <v>1.1</v>
      </c>
      <c r="B23" s="17" t="s">
        <v>97</v>
      </c>
      <c r="C23" s="18" t="s">
        <v>60</v>
      </c>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4"/>
      <c r="IA23" s="14">
        <v>1.1</v>
      </c>
      <c r="IB23" s="16" t="s">
        <v>97</v>
      </c>
      <c r="IC23" s="14" t="s">
        <v>60</v>
      </c>
      <c r="IE23" s="15"/>
      <c r="IF23" s="15"/>
      <c r="IG23" s="15"/>
      <c r="IH23" s="15"/>
      <c r="II23" s="15"/>
    </row>
    <row r="24" spans="1:243" s="14" customFormat="1" ht="84.75" customHeight="1">
      <c r="A24" s="66">
        <v>1.11</v>
      </c>
      <c r="B24" s="17" t="s">
        <v>98</v>
      </c>
      <c r="C24" s="18" t="s">
        <v>67</v>
      </c>
      <c r="D24" s="18">
        <v>5.95</v>
      </c>
      <c r="E24" s="19" t="s">
        <v>88</v>
      </c>
      <c r="F24" s="20">
        <v>1484.7</v>
      </c>
      <c r="G24" s="21"/>
      <c r="H24" s="21"/>
      <c r="I24" s="22" t="s">
        <v>33</v>
      </c>
      <c r="J24" s="23">
        <f>IF(I24="Less(-)",-1,1)</f>
        <v>1</v>
      </c>
      <c r="K24" s="21" t="s">
        <v>34</v>
      </c>
      <c r="L24" s="21" t="s">
        <v>4</v>
      </c>
      <c r="M24" s="24"/>
      <c r="N24" s="21"/>
      <c r="O24" s="21"/>
      <c r="P24" s="25"/>
      <c r="Q24" s="21"/>
      <c r="R24" s="21"/>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6">
        <f t="shared" si="0"/>
        <v>8834</v>
      </c>
      <c r="BB24" s="27">
        <f t="shared" si="1"/>
        <v>8834</v>
      </c>
      <c r="BC24" s="28" t="str">
        <f t="shared" si="2"/>
        <v>INR  Eight Thousand Eight Hundred &amp; Thirty Four  Only</v>
      </c>
      <c r="IA24" s="14">
        <v>1.11</v>
      </c>
      <c r="IB24" s="16" t="s">
        <v>98</v>
      </c>
      <c r="IC24" s="14" t="s">
        <v>67</v>
      </c>
      <c r="ID24" s="14">
        <v>5.95</v>
      </c>
      <c r="IE24" s="15" t="s">
        <v>88</v>
      </c>
      <c r="IF24" s="15"/>
      <c r="IG24" s="15"/>
      <c r="IH24" s="15"/>
      <c r="II24" s="15"/>
    </row>
    <row r="25" spans="1:243" s="14" customFormat="1" ht="57.75" customHeight="1">
      <c r="A25" s="63">
        <v>1.12</v>
      </c>
      <c r="B25" s="17" t="s">
        <v>99</v>
      </c>
      <c r="C25" s="18" t="s">
        <v>68</v>
      </c>
      <c r="D25" s="72"/>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4"/>
      <c r="IA25" s="14">
        <v>1.12</v>
      </c>
      <c r="IB25" s="16" t="s">
        <v>99</v>
      </c>
      <c r="IC25" s="14" t="s">
        <v>68</v>
      </c>
      <c r="IE25" s="15"/>
      <c r="IF25" s="15"/>
      <c r="IG25" s="15"/>
      <c r="IH25" s="15"/>
      <c r="II25" s="15"/>
    </row>
    <row r="26" spans="1:243" s="14" customFormat="1" ht="40.5" customHeight="1">
      <c r="A26" s="66">
        <v>1.13</v>
      </c>
      <c r="B26" s="17" t="s">
        <v>100</v>
      </c>
      <c r="C26" s="18" t="s">
        <v>69</v>
      </c>
      <c r="D26" s="18">
        <v>2</v>
      </c>
      <c r="E26" s="19" t="s">
        <v>139</v>
      </c>
      <c r="F26" s="20">
        <v>180.55</v>
      </c>
      <c r="G26" s="21"/>
      <c r="H26" s="21"/>
      <c r="I26" s="22" t="s">
        <v>33</v>
      </c>
      <c r="J26" s="23">
        <f>IF(I26="Less(-)",-1,1)</f>
        <v>1</v>
      </c>
      <c r="K26" s="21" t="s">
        <v>34</v>
      </c>
      <c r="L26" s="21" t="s">
        <v>4</v>
      </c>
      <c r="M26" s="24"/>
      <c r="N26" s="21"/>
      <c r="O26" s="21"/>
      <c r="P26" s="25"/>
      <c r="Q26" s="21"/>
      <c r="R26" s="21"/>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6">
        <f t="shared" si="0"/>
        <v>361</v>
      </c>
      <c r="BB26" s="27">
        <f t="shared" si="1"/>
        <v>361</v>
      </c>
      <c r="BC26" s="28" t="str">
        <f t="shared" si="2"/>
        <v>INR  Three Hundred &amp; Sixty One  Only</v>
      </c>
      <c r="IA26" s="14">
        <v>1.13</v>
      </c>
      <c r="IB26" s="16" t="s">
        <v>100</v>
      </c>
      <c r="IC26" s="14" t="s">
        <v>69</v>
      </c>
      <c r="ID26" s="14">
        <v>2</v>
      </c>
      <c r="IE26" s="15" t="s">
        <v>139</v>
      </c>
      <c r="IF26" s="15"/>
      <c r="IG26" s="15"/>
      <c r="IH26" s="15"/>
      <c r="II26" s="15"/>
    </row>
    <row r="27" spans="1:243" s="14" customFormat="1" ht="58.5" customHeight="1">
      <c r="A27" s="63">
        <v>1.14</v>
      </c>
      <c r="B27" s="17" t="s">
        <v>101</v>
      </c>
      <c r="C27" s="18" t="s">
        <v>70</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4"/>
      <c r="IA27" s="14">
        <v>1.14</v>
      </c>
      <c r="IB27" s="16" t="s">
        <v>101</v>
      </c>
      <c r="IC27" s="14" t="s">
        <v>70</v>
      </c>
      <c r="IE27" s="15"/>
      <c r="IF27" s="15"/>
      <c r="IG27" s="15"/>
      <c r="IH27" s="15"/>
      <c r="II27" s="15"/>
    </row>
    <row r="28" spans="1:243" s="14" customFormat="1" ht="22.5" customHeight="1">
      <c r="A28" s="66">
        <v>1.15</v>
      </c>
      <c r="B28" s="17" t="s">
        <v>102</v>
      </c>
      <c r="C28" s="18" t="s">
        <v>71</v>
      </c>
      <c r="D28" s="18">
        <v>4</v>
      </c>
      <c r="E28" s="19" t="s">
        <v>139</v>
      </c>
      <c r="F28" s="20">
        <v>35.2</v>
      </c>
      <c r="G28" s="21"/>
      <c r="H28" s="21"/>
      <c r="I28" s="22" t="s">
        <v>33</v>
      </c>
      <c r="J28" s="23">
        <f>IF(I28="Less(-)",-1,1)</f>
        <v>1</v>
      </c>
      <c r="K28" s="21" t="s">
        <v>34</v>
      </c>
      <c r="L28" s="21" t="s">
        <v>4</v>
      </c>
      <c r="M28" s="24"/>
      <c r="N28" s="21"/>
      <c r="O28" s="21"/>
      <c r="P28" s="25"/>
      <c r="Q28" s="21"/>
      <c r="R28" s="21"/>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6">
        <f t="shared" si="0"/>
        <v>141</v>
      </c>
      <c r="BB28" s="27">
        <f t="shared" si="1"/>
        <v>141</v>
      </c>
      <c r="BC28" s="28" t="str">
        <f t="shared" si="2"/>
        <v>INR  One Hundred &amp; Forty One  Only</v>
      </c>
      <c r="IA28" s="14">
        <v>1.15</v>
      </c>
      <c r="IB28" s="16" t="s">
        <v>102</v>
      </c>
      <c r="IC28" s="14" t="s">
        <v>71</v>
      </c>
      <c r="ID28" s="14">
        <v>4</v>
      </c>
      <c r="IE28" s="15" t="s">
        <v>139</v>
      </c>
      <c r="IF28" s="15"/>
      <c r="IG28" s="15"/>
      <c r="IH28" s="15"/>
      <c r="II28" s="15"/>
    </row>
    <row r="29" spans="1:243" s="14" customFormat="1" ht="21.75" customHeight="1">
      <c r="A29" s="63">
        <v>1.16</v>
      </c>
      <c r="B29" s="17" t="s">
        <v>63</v>
      </c>
      <c r="C29" s="18" t="s">
        <v>72</v>
      </c>
      <c r="D29" s="72"/>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4"/>
      <c r="IA29" s="14">
        <v>1.16</v>
      </c>
      <c r="IB29" s="16" t="s">
        <v>63</v>
      </c>
      <c r="IC29" s="14" t="s">
        <v>72</v>
      </c>
      <c r="IE29" s="15"/>
      <c r="IF29" s="15"/>
      <c r="IG29" s="15"/>
      <c r="IH29" s="15"/>
      <c r="II29" s="15"/>
    </row>
    <row r="30" spans="1:243" s="14" customFormat="1" ht="71.25" customHeight="1">
      <c r="A30" s="66">
        <v>1.17</v>
      </c>
      <c r="B30" s="17" t="s">
        <v>103</v>
      </c>
      <c r="C30" s="18" t="s">
        <v>73</v>
      </c>
      <c r="D30" s="18">
        <v>10</v>
      </c>
      <c r="E30" s="19" t="s">
        <v>89</v>
      </c>
      <c r="F30" s="20">
        <v>111.95</v>
      </c>
      <c r="G30" s="21"/>
      <c r="H30" s="21"/>
      <c r="I30" s="22" t="s">
        <v>33</v>
      </c>
      <c r="J30" s="23">
        <f>IF(I30="Less(-)",-1,1)</f>
        <v>1</v>
      </c>
      <c r="K30" s="21" t="s">
        <v>34</v>
      </c>
      <c r="L30" s="21" t="s">
        <v>4</v>
      </c>
      <c r="M30" s="24"/>
      <c r="N30" s="21"/>
      <c r="O30" s="21"/>
      <c r="P30" s="25"/>
      <c r="Q30" s="21"/>
      <c r="R30" s="21"/>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6">
        <f t="shared" si="0"/>
        <v>1120</v>
      </c>
      <c r="BB30" s="27">
        <f t="shared" si="1"/>
        <v>1120</v>
      </c>
      <c r="BC30" s="28" t="str">
        <f t="shared" si="2"/>
        <v>INR  One Thousand One Hundred &amp; Twenty  Only</v>
      </c>
      <c r="IA30" s="14">
        <v>1.17</v>
      </c>
      <c r="IB30" s="16" t="s">
        <v>103</v>
      </c>
      <c r="IC30" s="14" t="s">
        <v>73</v>
      </c>
      <c r="ID30" s="14">
        <v>10</v>
      </c>
      <c r="IE30" s="15" t="s">
        <v>89</v>
      </c>
      <c r="IF30" s="15"/>
      <c r="IG30" s="15"/>
      <c r="IH30" s="15"/>
      <c r="II30" s="15"/>
    </row>
    <row r="31" spans="1:243" s="14" customFormat="1" ht="76.5" customHeight="1">
      <c r="A31" s="63">
        <v>1.18</v>
      </c>
      <c r="B31" s="17" t="s">
        <v>104</v>
      </c>
      <c r="C31" s="18" t="s">
        <v>74</v>
      </c>
      <c r="D31" s="72"/>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4"/>
      <c r="IA31" s="14">
        <v>1.18</v>
      </c>
      <c r="IB31" s="16" t="s">
        <v>104</v>
      </c>
      <c r="IC31" s="14" t="s">
        <v>74</v>
      </c>
      <c r="IE31" s="15"/>
      <c r="IF31" s="15"/>
      <c r="IG31" s="15"/>
      <c r="IH31" s="15"/>
      <c r="II31" s="15"/>
    </row>
    <row r="32" spans="1:243" s="14" customFormat="1" ht="30.75" customHeight="1">
      <c r="A32" s="66">
        <v>1.19</v>
      </c>
      <c r="B32" s="17" t="s">
        <v>105</v>
      </c>
      <c r="C32" s="18" t="s">
        <v>75</v>
      </c>
      <c r="D32" s="18">
        <v>115</v>
      </c>
      <c r="E32" s="19" t="s">
        <v>89</v>
      </c>
      <c r="F32" s="20">
        <v>157.15</v>
      </c>
      <c r="G32" s="21"/>
      <c r="H32" s="21"/>
      <c r="I32" s="22" t="s">
        <v>33</v>
      </c>
      <c r="J32" s="23">
        <f>IF(I32="Less(-)",-1,1)</f>
        <v>1</v>
      </c>
      <c r="K32" s="21" t="s">
        <v>34</v>
      </c>
      <c r="L32" s="21" t="s">
        <v>4</v>
      </c>
      <c r="M32" s="24"/>
      <c r="N32" s="21"/>
      <c r="O32" s="21"/>
      <c r="P32" s="25"/>
      <c r="Q32" s="21"/>
      <c r="R32" s="21"/>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6">
        <f t="shared" si="0"/>
        <v>18072</v>
      </c>
      <c r="BB32" s="27">
        <f t="shared" si="1"/>
        <v>18072</v>
      </c>
      <c r="BC32" s="28" t="str">
        <f t="shared" si="2"/>
        <v>INR  Eighteen Thousand  &amp;Seventy Two  Only</v>
      </c>
      <c r="IA32" s="14">
        <v>1.19</v>
      </c>
      <c r="IB32" s="16" t="s">
        <v>105</v>
      </c>
      <c r="IC32" s="14" t="s">
        <v>75</v>
      </c>
      <c r="ID32" s="14">
        <v>115</v>
      </c>
      <c r="IE32" s="15" t="s">
        <v>89</v>
      </c>
      <c r="IF32" s="15"/>
      <c r="IG32" s="15"/>
      <c r="IH32" s="15"/>
      <c r="II32" s="15"/>
    </row>
    <row r="33" spans="1:243" s="14" customFormat="1" ht="58.5" customHeight="1">
      <c r="A33" s="63">
        <v>1.2</v>
      </c>
      <c r="B33" s="17" t="s">
        <v>106</v>
      </c>
      <c r="C33" s="18" t="s">
        <v>76</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4"/>
      <c r="IA33" s="14">
        <v>1.2</v>
      </c>
      <c r="IB33" s="16" t="s">
        <v>106</v>
      </c>
      <c r="IC33" s="14" t="s">
        <v>76</v>
      </c>
      <c r="IE33" s="15"/>
      <c r="IF33" s="15"/>
      <c r="IG33" s="15"/>
      <c r="IH33" s="15"/>
      <c r="II33" s="15"/>
    </row>
    <row r="34" spans="1:243" s="14" customFormat="1" ht="33" customHeight="1">
      <c r="A34" s="66">
        <v>1.21</v>
      </c>
      <c r="B34" s="17" t="s">
        <v>107</v>
      </c>
      <c r="C34" s="18" t="s">
        <v>77</v>
      </c>
      <c r="D34" s="18">
        <v>1</v>
      </c>
      <c r="E34" s="19" t="s">
        <v>88</v>
      </c>
      <c r="F34" s="20">
        <v>940.3</v>
      </c>
      <c r="G34" s="21"/>
      <c r="H34" s="21"/>
      <c r="I34" s="22" t="s">
        <v>33</v>
      </c>
      <c r="J34" s="23">
        <f>IF(I34="Less(-)",-1,1)</f>
        <v>1</v>
      </c>
      <c r="K34" s="21" t="s">
        <v>34</v>
      </c>
      <c r="L34" s="21" t="s">
        <v>4</v>
      </c>
      <c r="M34" s="24"/>
      <c r="N34" s="21"/>
      <c r="O34" s="21"/>
      <c r="P34" s="25"/>
      <c r="Q34" s="21"/>
      <c r="R34" s="21"/>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6">
        <f t="shared" si="0"/>
        <v>940</v>
      </c>
      <c r="BB34" s="27">
        <f t="shared" si="1"/>
        <v>940</v>
      </c>
      <c r="BC34" s="28" t="str">
        <f t="shared" si="2"/>
        <v>INR  Nine Hundred &amp; Forty  Only</v>
      </c>
      <c r="IA34" s="14">
        <v>1.21</v>
      </c>
      <c r="IB34" s="16" t="s">
        <v>107</v>
      </c>
      <c r="IC34" s="14" t="s">
        <v>77</v>
      </c>
      <c r="ID34" s="14">
        <v>1</v>
      </c>
      <c r="IE34" s="15" t="s">
        <v>88</v>
      </c>
      <c r="IF34" s="15"/>
      <c r="IG34" s="15"/>
      <c r="IH34" s="15"/>
      <c r="II34" s="15"/>
    </row>
    <row r="35" spans="1:243" s="14" customFormat="1" ht="26.25" customHeight="1">
      <c r="A35" s="63">
        <v>1.22</v>
      </c>
      <c r="B35" s="17" t="s">
        <v>108</v>
      </c>
      <c r="C35" s="18" t="s">
        <v>78</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4"/>
      <c r="IA35" s="14">
        <v>1.22</v>
      </c>
      <c r="IB35" s="16" t="s">
        <v>108</v>
      </c>
      <c r="IC35" s="14" t="s">
        <v>78</v>
      </c>
      <c r="IE35" s="15"/>
      <c r="IF35" s="15"/>
      <c r="IG35" s="15"/>
      <c r="IH35" s="15"/>
      <c r="II35" s="15"/>
    </row>
    <row r="36" spans="1:243" s="14" customFormat="1" ht="147" customHeight="1">
      <c r="A36" s="66">
        <v>1.23</v>
      </c>
      <c r="B36" s="17" t="s">
        <v>109</v>
      </c>
      <c r="C36" s="18" t="s">
        <v>79</v>
      </c>
      <c r="D36" s="18">
        <v>3</v>
      </c>
      <c r="E36" s="19" t="s">
        <v>88</v>
      </c>
      <c r="F36" s="20">
        <v>1107.05</v>
      </c>
      <c r="G36" s="21"/>
      <c r="H36" s="21"/>
      <c r="I36" s="22" t="s">
        <v>33</v>
      </c>
      <c r="J36" s="23">
        <f>IF(I36="Less(-)",-1,1)</f>
        <v>1</v>
      </c>
      <c r="K36" s="21" t="s">
        <v>34</v>
      </c>
      <c r="L36" s="21" t="s">
        <v>4</v>
      </c>
      <c r="M36" s="24"/>
      <c r="N36" s="21"/>
      <c r="O36" s="21"/>
      <c r="P36" s="25"/>
      <c r="Q36" s="21"/>
      <c r="R36" s="21"/>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6">
        <f t="shared" si="0"/>
        <v>3321</v>
      </c>
      <c r="BB36" s="27">
        <f t="shared" si="1"/>
        <v>3321</v>
      </c>
      <c r="BC36" s="28" t="str">
        <f t="shared" si="2"/>
        <v>INR  Three Thousand Three Hundred &amp; Twenty One  Only</v>
      </c>
      <c r="IA36" s="14">
        <v>1.23</v>
      </c>
      <c r="IB36" s="16" t="s">
        <v>109</v>
      </c>
      <c r="IC36" s="14" t="s">
        <v>79</v>
      </c>
      <c r="ID36" s="14">
        <v>3</v>
      </c>
      <c r="IE36" s="15" t="s">
        <v>88</v>
      </c>
      <c r="IF36" s="15"/>
      <c r="IG36" s="15"/>
      <c r="IH36" s="15"/>
      <c r="II36" s="15"/>
    </row>
    <row r="37" spans="1:243" s="14" customFormat="1" ht="31.5" customHeight="1">
      <c r="A37" s="63">
        <v>1.24</v>
      </c>
      <c r="B37" s="17" t="s">
        <v>64</v>
      </c>
      <c r="C37" s="18" t="s">
        <v>80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4"/>
      <c r="IA37" s="14">
        <v>1.24</v>
      </c>
      <c r="IB37" s="16" t="s">
        <v>64</v>
      </c>
      <c r="IC37" s="14" t="s">
        <v>80</v>
      </c>
      <c r="IE37" s="15"/>
      <c r="IF37" s="15"/>
      <c r="IG37" s="15"/>
      <c r="IH37" s="15"/>
      <c r="II37" s="15"/>
    </row>
    <row r="38" spans="1:243" s="14" customFormat="1" ht="36" customHeight="1">
      <c r="A38" s="66">
        <v>1.25</v>
      </c>
      <c r="B38" s="17" t="s">
        <v>110</v>
      </c>
      <c r="C38" s="18" t="s">
        <v>81</v>
      </c>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4"/>
      <c r="IA38" s="14">
        <v>1.25</v>
      </c>
      <c r="IB38" s="16" t="s">
        <v>110</v>
      </c>
      <c r="IC38" s="14" t="s">
        <v>81</v>
      </c>
      <c r="IE38" s="15"/>
      <c r="IF38" s="15"/>
      <c r="IG38" s="15"/>
      <c r="IH38" s="15"/>
      <c r="II38" s="15"/>
    </row>
    <row r="39" spans="1:243" s="14" customFormat="1" ht="33" customHeight="1">
      <c r="A39" s="63">
        <v>1.26</v>
      </c>
      <c r="B39" s="17" t="s">
        <v>65</v>
      </c>
      <c r="C39" s="18" t="s">
        <v>82</v>
      </c>
      <c r="D39" s="18">
        <v>98</v>
      </c>
      <c r="E39" s="19" t="s">
        <v>88</v>
      </c>
      <c r="F39" s="20">
        <v>339.1</v>
      </c>
      <c r="G39" s="21"/>
      <c r="H39" s="21"/>
      <c r="I39" s="22" t="s">
        <v>33</v>
      </c>
      <c r="J39" s="23">
        <f>IF(I39="Less(-)",-1,1)</f>
        <v>1</v>
      </c>
      <c r="K39" s="21" t="s">
        <v>34</v>
      </c>
      <c r="L39" s="21" t="s">
        <v>4</v>
      </c>
      <c r="M39" s="24"/>
      <c r="N39" s="21"/>
      <c r="O39" s="21"/>
      <c r="P39" s="25"/>
      <c r="Q39" s="21"/>
      <c r="R39" s="21"/>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6">
        <f t="shared" si="0"/>
        <v>33232</v>
      </c>
      <c r="BB39" s="27">
        <f t="shared" si="1"/>
        <v>33232</v>
      </c>
      <c r="BC39" s="28" t="str">
        <f t="shared" si="2"/>
        <v>INR  Thirty Three Thousand Two Hundred &amp; Thirty Two  Only</v>
      </c>
      <c r="IA39" s="14">
        <v>1.26</v>
      </c>
      <c r="IB39" s="16" t="s">
        <v>65</v>
      </c>
      <c r="IC39" s="14" t="s">
        <v>82</v>
      </c>
      <c r="ID39" s="14">
        <v>98</v>
      </c>
      <c r="IE39" s="15" t="s">
        <v>88</v>
      </c>
      <c r="IF39" s="15"/>
      <c r="IG39" s="15"/>
      <c r="IH39" s="15"/>
      <c r="II39" s="15"/>
    </row>
    <row r="40" spans="1:243" s="14" customFormat="1" ht="24.75" customHeight="1">
      <c r="A40" s="66">
        <v>1.27</v>
      </c>
      <c r="B40" s="17" t="s">
        <v>111</v>
      </c>
      <c r="C40" s="18" t="s">
        <v>83</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4"/>
      <c r="IA40" s="14">
        <v>1.27</v>
      </c>
      <c r="IB40" s="16" t="s">
        <v>111</v>
      </c>
      <c r="IC40" s="14" t="s">
        <v>83</v>
      </c>
      <c r="IE40" s="15"/>
      <c r="IF40" s="15"/>
      <c r="IG40" s="15"/>
      <c r="IH40" s="15"/>
      <c r="II40" s="15"/>
    </row>
    <row r="41" spans="1:243" s="14" customFormat="1" ht="27" customHeight="1">
      <c r="A41" s="63">
        <v>1.28</v>
      </c>
      <c r="B41" s="17" t="s">
        <v>112</v>
      </c>
      <c r="C41" s="18" t="s">
        <v>84</v>
      </c>
      <c r="D41" s="18">
        <v>34</v>
      </c>
      <c r="E41" s="19" t="s">
        <v>88</v>
      </c>
      <c r="F41" s="20">
        <v>253.05</v>
      </c>
      <c r="G41" s="21"/>
      <c r="H41" s="21"/>
      <c r="I41" s="22" t="s">
        <v>33</v>
      </c>
      <c r="J41" s="23">
        <f>IF(I41="Less(-)",-1,1)</f>
        <v>1</v>
      </c>
      <c r="K41" s="21" t="s">
        <v>34</v>
      </c>
      <c r="L41" s="21" t="s">
        <v>4</v>
      </c>
      <c r="M41" s="24"/>
      <c r="N41" s="21"/>
      <c r="O41" s="21"/>
      <c r="P41" s="25"/>
      <c r="Q41" s="21"/>
      <c r="R41" s="21"/>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6">
        <f t="shared" si="0"/>
        <v>8604</v>
      </c>
      <c r="BB41" s="27">
        <f t="shared" si="1"/>
        <v>8604</v>
      </c>
      <c r="BC41" s="28" t="str">
        <f t="shared" si="2"/>
        <v>INR  Eight Thousand Six Hundred &amp; Four  Only</v>
      </c>
      <c r="IA41" s="14">
        <v>1.28</v>
      </c>
      <c r="IB41" s="16" t="s">
        <v>112</v>
      </c>
      <c r="IC41" s="14" t="s">
        <v>84</v>
      </c>
      <c r="ID41" s="14">
        <v>34</v>
      </c>
      <c r="IE41" s="15" t="s">
        <v>88</v>
      </c>
      <c r="IF41" s="15"/>
      <c r="IG41" s="15"/>
      <c r="IH41" s="15"/>
      <c r="II41" s="15"/>
    </row>
    <row r="42" spans="1:243" s="14" customFormat="1" ht="32.25" customHeight="1">
      <c r="A42" s="66">
        <v>1.29</v>
      </c>
      <c r="B42" s="17" t="s">
        <v>113</v>
      </c>
      <c r="C42" s="18" t="s">
        <v>85</v>
      </c>
      <c r="D42" s="18">
        <v>34</v>
      </c>
      <c r="E42" s="19" t="s">
        <v>88</v>
      </c>
      <c r="F42" s="20">
        <v>67.8</v>
      </c>
      <c r="G42" s="21"/>
      <c r="H42" s="21"/>
      <c r="I42" s="22" t="s">
        <v>33</v>
      </c>
      <c r="J42" s="23">
        <f>IF(I42="Less(-)",-1,1)</f>
        <v>1</v>
      </c>
      <c r="K42" s="21" t="s">
        <v>34</v>
      </c>
      <c r="L42" s="21" t="s">
        <v>4</v>
      </c>
      <c r="M42" s="24"/>
      <c r="N42" s="21"/>
      <c r="O42" s="21"/>
      <c r="P42" s="25"/>
      <c r="Q42" s="21"/>
      <c r="R42" s="21"/>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6">
        <f t="shared" si="0"/>
        <v>2305</v>
      </c>
      <c r="BB42" s="27">
        <f t="shared" si="1"/>
        <v>2305</v>
      </c>
      <c r="BC42" s="28" t="str">
        <f t="shared" si="2"/>
        <v>INR  Two Thousand Three Hundred &amp; Five  Only</v>
      </c>
      <c r="IA42" s="14">
        <v>1.29</v>
      </c>
      <c r="IB42" s="16" t="s">
        <v>113</v>
      </c>
      <c r="IC42" s="14" t="s">
        <v>85</v>
      </c>
      <c r="ID42" s="14">
        <v>34</v>
      </c>
      <c r="IE42" s="15" t="s">
        <v>88</v>
      </c>
      <c r="IF42" s="15"/>
      <c r="IG42" s="15"/>
      <c r="IH42" s="15"/>
      <c r="II42" s="15"/>
    </row>
    <row r="43" spans="1:243" s="14" customFormat="1" ht="75.75" customHeight="1">
      <c r="A43" s="63">
        <v>1.3</v>
      </c>
      <c r="B43" s="17" t="s">
        <v>114</v>
      </c>
      <c r="C43" s="18" t="s">
        <v>86</v>
      </c>
      <c r="D43" s="72"/>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4"/>
      <c r="IA43" s="14">
        <v>1.3</v>
      </c>
      <c r="IB43" s="16" t="s">
        <v>114</v>
      </c>
      <c r="IC43" s="14" t="s">
        <v>86</v>
      </c>
      <c r="IE43" s="15"/>
      <c r="IF43" s="15"/>
      <c r="IG43" s="15"/>
      <c r="IH43" s="15"/>
      <c r="II43" s="15"/>
    </row>
    <row r="44" spans="1:243" s="14" customFormat="1" ht="32.25" customHeight="1">
      <c r="A44" s="66">
        <v>1.31</v>
      </c>
      <c r="B44" s="17" t="s">
        <v>66</v>
      </c>
      <c r="C44" s="18" t="s">
        <v>142</v>
      </c>
      <c r="D44" s="18">
        <v>165</v>
      </c>
      <c r="E44" s="19" t="s">
        <v>88</v>
      </c>
      <c r="F44" s="20">
        <v>92.75</v>
      </c>
      <c r="G44" s="21"/>
      <c r="H44" s="21"/>
      <c r="I44" s="22" t="s">
        <v>33</v>
      </c>
      <c r="J44" s="23">
        <f>IF(I44="Less(-)",-1,1)</f>
        <v>1</v>
      </c>
      <c r="K44" s="21" t="s">
        <v>34</v>
      </c>
      <c r="L44" s="21" t="s">
        <v>4</v>
      </c>
      <c r="M44" s="24"/>
      <c r="N44" s="21"/>
      <c r="O44" s="21"/>
      <c r="P44" s="25"/>
      <c r="Q44" s="21"/>
      <c r="R44" s="21"/>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6">
        <f t="shared" si="0"/>
        <v>15304</v>
      </c>
      <c r="BB44" s="27">
        <f t="shared" si="1"/>
        <v>15304</v>
      </c>
      <c r="BC44" s="28" t="str">
        <f t="shared" si="2"/>
        <v>INR  Fifteen Thousand Three Hundred &amp; Four  Only</v>
      </c>
      <c r="IA44" s="14">
        <v>1.31</v>
      </c>
      <c r="IB44" s="16" t="s">
        <v>66</v>
      </c>
      <c r="IC44" s="14" t="s">
        <v>142</v>
      </c>
      <c r="ID44" s="14">
        <v>165</v>
      </c>
      <c r="IE44" s="15" t="s">
        <v>88</v>
      </c>
      <c r="IF44" s="15"/>
      <c r="IG44" s="15"/>
      <c r="IH44" s="15"/>
      <c r="II44" s="15"/>
    </row>
    <row r="45" spans="1:243" s="14" customFormat="1" ht="75.75" customHeight="1">
      <c r="A45" s="63">
        <v>1.32</v>
      </c>
      <c r="B45" s="17" t="s">
        <v>115</v>
      </c>
      <c r="C45" s="18" t="s">
        <v>143</v>
      </c>
      <c r="D45" s="18">
        <v>500</v>
      </c>
      <c r="E45" s="19" t="s">
        <v>88</v>
      </c>
      <c r="F45" s="20">
        <v>123.85</v>
      </c>
      <c r="G45" s="21"/>
      <c r="H45" s="21"/>
      <c r="I45" s="22" t="s">
        <v>33</v>
      </c>
      <c r="J45" s="23">
        <f>IF(I45="Less(-)",-1,1)</f>
        <v>1</v>
      </c>
      <c r="K45" s="21" t="s">
        <v>34</v>
      </c>
      <c r="L45" s="21" t="s">
        <v>4</v>
      </c>
      <c r="M45" s="24"/>
      <c r="N45" s="21"/>
      <c r="O45" s="21"/>
      <c r="P45" s="25"/>
      <c r="Q45" s="21"/>
      <c r="R45" s="21"/>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6">
        <f t="shared" si="0"/>
        <v>61925</v>
      </c>
      <c r="BB45" s="27">
        <f t="shared" si="1"/>
        <v>61925</v>
      </c>
      <c r="BC45" s="28" t="str">
        <f t="shared" si="2"/>
        <v>INR  Sixty One Thousand Nine Hundred &amp; Twenty Five  Only</v>
      </c>
      <c r="IA45" s="14">
        <v>1.32</v>
      </c>
      <c r="IB45" s="16" t="s">
        <v>115</v>
      </c>
      <c r="IC45" s="14" t="s">
        <v>143</v>
      </c>
      <c r="ID45" s="14">
        <v>500</v>
      </c>
      <c r="IE45" s="15" t="s">
        <v>88</v>
      </c>
      <c r="IF45" s="15"/>
      <c r="IG45" s="15"/>
      <c r="IH45" s="15"/>
      <c r="II45" s="15"/>
    </row>
    <row r="46" spans="1:243" s="14" customFormat="1" ht="75.75" customHeight="1">
      <c r="A46" s="66">
        <v>1.33</v>
      </c>
      <c r="B46" s="17" t="s">
        <v>116</v>
      </c>
      <c r="C46" s="18" t="s">
        <v>144</v>
      </c>
      <c r="D46" s="18">
        <v>500</v>
      </c>
      <c r="E46" s="19" t="s">
        <v>88</v>
      </c>
      <c r="F46" s="20">
        <v>20.85</v>
      </c>
      <c r="G46" s="21"/>
      <c r="H46" s="21"/>
      <c r="I46" s="22" t="s">
        <v>33</v>
      </c>
      <c r="J46" s="23">
        <f>IF(I46="Less(-)",-1,1)</f>
        <v>1</v>
      </c>
      <c r="K46" s="21" t="s">
        <v>34</v>
      </c>
      <c r="L46" s="21" t="s">
        <v>4</v>
      </c>
      <c r="M46" s="24"/>
      <c r="N46" s="21"/>
      <c r="O46" s="21"/>
      <c r="P46" s="25"/>
      <c r="Q46" s="21"/>
      <c r="R46" s="21"/>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6">
        <f t="shared" si="0"/>
        <v>10425</v>
      </c>
      <c r="BB46" s="27">
        <f t="shared" si="1"/>
        <v>10425</v>
      </c>
      <c r="BC46" s="28" t="str">
        <f t="shared" si="2"/>
        <v>INR  Ten Thousand Four Hundred &amp; Twenty Five  Only</v>
      </c>
      <c r="IA46" s="14">
        <v>1.33</v>
      </c>
      <c r="IB46" s="16" t="s">
        <v>116</v>
      </c>
      <c r="IC46" s="14" t="s">
        <v>144</v>
      </c>
      <c r="ID46" s="14">
        <v>500</v>
      </c>
      <c r="IE46" s="15" t="s">
        <v>88</v>
      </c>
      <c r="IF46" s="15"/>
      <c r="IG46" s="15"/>
      <c r="IH46" s="15"/>
      <c r="II46" s="15"/>
    </row>
    <row r="47" spans="1:243" s="14" customFormat="1" ht="46.5" customHeight="1">
      <c r="A47" s="63">
        <v>1.34</v>
      </c>
      <c r="B47" s="17" t="s">
        <v>117</v>
      </c>
      <c r="C47" s="18" t="s">
        <v>145</v>
      </c>
      <c r="D47" s="72"/>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4"/>
      <c r="IA47" s="14">
        <v>1.34</v>
      </c>
      <c r="IB47" s="16" t="s">
        <v>117</v>
      </c>
      <c r="IC47" s="14" t="s">
        <v>145</v>
      </c>
      <c r="IE47" s="15"/>
      <c r="IF47" s="15"/>
      <c r="IG47" s="15"/>
      <c r="IH47" s="15"/>
      <c r="II47" s="15"/>
    </row>
    <row r="48" spans="1:243" s="14" customFormat="1" ht="32.25" customHeight="1">
      <c r="A48" s="66">
        <v>1.35</v>
      </c>
      <c r="B48" s="17" t="s">
        <v>118</v>
      </c>
      <c r="C48" s="18" t="s">
        <v>146</v>
      </c>
      <c r="D48" s="18">
        <v>1485</v>
      </c>
      <c r="E48" s="19" t="s">
        <v>88</v>
      </c>
      <c r="F48" s="20">
        <v>86.55</v>
      </c>
      <c r="G48" s="21"/>
      <c r="H48" s="21"/>
      <c r="I48" s="22" t="s">
        <v>33</v>
      </c>
      <c r="J48" s="23">
        <f>IF(I48="Less(-)",-1,1)</f>
        <v>1</v>
      </c>
      <c r="K48" s="21" t="s">
        <v>34</v>
      </c>
      <c r="L48" s="21" t="s">
        <v>4</v>
      </c>
      <c r="M48" s="24"/>
      <c r="N48" s="21"/>
      <c r="O48" s="21"/>
      <c r="P48" s="25"/>
      <c r="Q48" s="21"/>
      <c r="R48" s="21"/>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6">
        <f t="shared" si="0"/>
        <v>128527</v>
      </c>
      <c r="BB48" s="27">
        <f t="shared" si="1"/>
        <v>128527</v>
      </c>
      <c r="BC48" s="28" t="str">
        <f t="shared" si="2"/>
        <v>INR  One Lakh Twenty Eight Thousand Five Hundred &amp; Twenty Seven  Only</v>
      </c>
      <c r="IA48" s="14">
        <v>1.35</v>
      </c>
      <c r="IB48" s="16" t="s">
        <v>118</v>
      </c>
      <c r="IC48" s="14" t="s">
        <v>146</v>
      </c>
      <c r="ID48" s="14">
        <v>1485</v>
      </c>
      <c r="IE48" s="15" t="s">
        <v>88</v>
      </c>
      <c r="IF48" s="15"/>
      <c r="IG48" s="15"/>
      <c r="IH48" s="15"/>
      <c r="II48" s="15"/>
    </row>
    <row r="49" spans="1:243" s="14" customFormat="1" ht="36.75" customHeight="1">
      <c r="A49" s="63">
        <v>1.36</v>
      </c>
      <c r="B49" s="17" t="s">
        <v>119</v>
      </c>
      <c r="C49" s="18" t="s">
        <v>147</v>
      </c>
      <c r="D49" s="72"/>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4"/>
      <c r="IA49" s="14">
        <v>1.36</v>
      </c>
      <c r="IB49" s="16" t="s">
        <v>119</v>
      </c>
      <c r="IC49" s="14" t="s">
        <v>147</v>
      </c>
      <c r="IE49" s="15"/>
      <c r="IF49" s="15"/>
      <c r="IG49" s="15"/>
      <c r="IH49" s="15"/>
      <c r="II49" s="15"/>
    </row>
    <row r="50" spans="1:243" s="14" customFormat="1" ht="36.75" customHeight="1">
      <c r="A50" s="66">
        <v>1.37</v>
      </c>
      <c r="B50" s="17" t="s">
        <v>120</v>
      </c>
      <c r="C50" s="18" t="s">
        <v>148</v>
      </c>
      <c r="D50" s="18">
        <v>1607</v>
      </c>
      <c r="E50" s="19" t="s">
        <v>88</v>
      </c>
      <c r="F50" s="20">
        <v>108.6</v>
      </c>
      <c r="G50" s="21"/>
      <c r="H50" s="21"/>
      <c r="I50" s="22" t="s">
        <v>33</v>
      </c>
      <c r="J50" s="23">
        <f>IF(I50="Less(-)",-1,1)</f>
        <v>1</v>
      </c>
      <c r="K50" s="21" t="s">
        <v>34</v>
      </c>
      <c r="L50" s="21" t="s">
        <v>4</v>
      </c>
      <c r="M50" s="24"/>
      <c r="N50" s="21"/>
      <c r="O50" s="21"/>
      <c r="P50" s="25"/>
      <c r="Q50" s="21"/>
      <c r="R50" s="21"/>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6">
        <f t="shared" si="0"/>
        <v>174520</v>
      </c>
      <c r="BB50" s="27">
        <f t="shared" si="1"/>
        <v>174520</v>
      </c>
      <c r="BC50" s="28" t="str">
        <f t="shared" si="2"/>
        <v>INR  One Lakh Seventy Four Thousand Five Hundred &amp; Twenty  Only</v>
      </c>
      <c r="IA50" s="14">
        <v>1.37</v>
      </c>
      <c r="IB50" s="16" t="s">
        <v>120</v>
      </c>
      <c r="IC50" s="14" t="s">
        <v>148</v>
      </c>
      <c r="ID50" s="14">
        <v>1607</v>
      </c>
      <c r="IE50" s="15" t="s">
        <v>88</v>
      </c>
      <c r="IF50" s="15"/>
      <c r="IG50" s="15"/>
      <c r="IH50" s="15"/>
      <c r="II50" s="15"/>
    </row>
    <row r="51" spans="1:243" s="14" customFormat="1" ht="22.5" customHeight="1">
      <c r="A51" s="63">
        <v>1.38</v>
      </c>
      <c r="B51" s="17" t="s">
        <v>121</v>
      </c>
      <c r="C51" s="18" t="s">
        <v>149</v>
      </c>
      <c r="D51" s="72"/>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4"/>
      <c r="IA51" s="14">
        <v>1.38</v>
      </c>
      <c r="IB51" s="16" t="s">
        <v>121</v>
      </c>
      <c r="IC51" s="14" t="s">
        <v>149</v>
      </c>
      <c r="IE51" s="15"/>
      <c r="IF51" s="15"/>
      <c r="IG51" s="15"/>
      <c r="IH51" s="15"/>
      <c r="II51" s="15"/>
    </row>
    <row r="52" spans="1:243" s="14" customFormat="1" ht="102" customHeight="1">
      <c r="A52" s="66">
        <v>1.39</v>
      </c>
      <c r="B52" s="17" t="s">
        <v>122</v>
      </c>
      <c r="C52" s="18" t="s">
        <v>150</v>
      </c>
      <c r="D52" s="72"/>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4"/>
      <c r="IA52" s="14">
        <v>1.39</v>
      </c>
      <c r="IB52" s="16" t="s">
        <v>122</v>
      </c>
      <c r="IC52" s="14" t="s">
        <v>150</v>
      </c>
      <c r="IE52" s="15"/>
      <c r="IF52" s="15"/>
      <c r="IG52" s="15"/>
      <c r="IH52" s="15"/>
      <c r="II52" s="15"/>
    </row>
    <row r="53" spans="1:243" s="14" customFormat="1" ht="24.75" customHeight="1">
      <c r="A53" s="63">
        <v>1.4</v>
      </c>
      <c r="B53" s="17" t="s">
        <v>123</v>
      </c>
      <c r="C53" s="18" t="s">
        <v>151</v>
      </c>
      <c r="D53" s="18">
        <v>20</v>
      </c>
      <c r="E53" s="19" t="s">
        <v>88</v>
      </c>
      <c r="F53" s="20">
        <v>478</v>
      </c>
      <c r="G53" s="21"/>
      <c r="H53" s="21"/>
      <c r="I53" s="22" t="s">
        <v>33</v>
      </c>
      <c r="J53" s="23">
        <f>IF(I53="Less(-)",-1,1)</f>
        <v>1</v>
      </c>
      <c r="K53" s="21" t="s">
        <v>34</v>
      </c>
      <c r="L53" s="21" t="s">
        <v>4</v>
      </c>
      <c r="M53" s="24"/>
      <c r="N53" s="21"/>
      <c r="O53" s="21"/>
      <c r="P53" s="25"/>
      <c r="Q53" s="21"/>
      <c r="R53" s="21"/>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6">
        <f t="shared" si="0"/>
        <v>9560</v>
      </c>
      <c r="BB53" s="27">
        <f t="shared" si="1"/>
        <v>9560</v>
      </c>
      <c r="BC53" s="28" t="str">
        <f t="shared" si="2"/>
        <v>INR  Nine Thousand Five Hundred &amp; Sixty  Only</v>
      </c>
      <c r="IA53" s="14">
        <v>1.4</v>
      </c>
      <c r="IB53" s="16" t="s">
        <v>123</v>
      </c>
      <c r="IC53" s="14" t="s">
        <v>151</v>
      </c>
      <c r="ID53" s="14">
        <v>20</v>
      </c>
      <c r="IE53" s="15" t="s">
        <v>88</v>
      </c>
      <c r="IF53" s="15"/>
      <c r="IG53" s="15"/>
      <c r="IH53" s="15"/>
      <c r="II53" s="15"/>
    </row>
    <row r="54" spans="1:243" s="14" customFormat="1" ht="33" customHeight="1">
      <c r="A54" s="66">
        <v>1.41</v>
      </c>
      <c r="B54" s="17" t="s">
        <v>124</v>
      </c>
      <c r="C54" s="18" t="s">
        <v>152</v>
      </c>
      <c r="D54" s="72"/>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4"/>
      <c r="IA54" s="14">
        <v>1.41</v>
      </c>
      <c r="IB54" s="16" t="s">
        <v>124</v>
      </c>
      <c r="IC54" s="14" t="s">
        <v>152</v>
      </c>
      <c r="IE54" s="15"/>
      <c r="IF54" s="15"/>
      <c r="IG54" s="15"/>
      <c r="IH54" s="15"/>
      <c r="II54" s="15"/>
    </row>
    <row r="55" spans="1:243" s="14" customFormat="1" ht="58.5" customHeight="1">
      <c r="A55" s="63">
        <v>1.42</v>
      </c>
      <c r="B55" s="17" t="s">
        <v>125</v>
      </c>
      <c r="C55" s="18" t="s">
        <v>153</v>
      </c>
      <c r="D55" s="72"/>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4"/>
      <c r="IA55" s="14">
        <v>1.42</v>
      </c>
      <c r="IB55" s="16" t="s">
        <v>125</v>
      </c>
      <c r="IC55" s="14" t="s">
        <v>153</v>
      </c>
      <c r="IE55" s="15"/>
      <c r="IF55" s="15"/>
      <c r="IG55" s="15"/>
      <c r="IH55" s="15"/>
      <c r="II55" s="15"/>
    </row>
    <row r="56" spans="1:243" s="14" customFormat="1" ht="36" customHeight="1">
      <c r="A56" s="66">
        <v>1.43</v>
      </c>
      <c r="B56" s="17" t="s">
        <v>126</v>
      </c>
      <c r="C56" s="18" t="s">
        <v>154</v>
      </c>
      <c r="D56" s="18">
        <v>0.6</v>
      </c>
      <c r="E56" s="19" t="s">
        <v>87</v>
      </c>
      <c r="F56" s="20">
        <v>2007.1</v>
      </c>
      <c r="G56" s="21"/>
      <c r="H56" s="21"/>
      <c r="I56" s="22" t="s">
        <v>33</v>
      </c>
      <c r="J56" s="23">
        <f>IF(I56="Less(-)",-1,1)</f>
        <v>1</v>
      </c>
      <c r="K56" s="21" t="s">
        <v>34</v>
      </c>
      <c r="L56" s="21" t="s">
        <v>4</v>
      </c>
      <c r="M56" s="24"/>
      <c r="N56" s="21"/>
      <c r="O56" s="21"/>
      <c r="P56" s="25"/>
      <c r="Q56" s="21"/>
      <c r="R56" s="21"/>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6">
        <f t="shared" si="0"/>
        <v>1204</v>
      </c>
      <c r="BB56" s="27">
        <f t="shared" si="1"/>
        <v>1204</v>
      </c>
      <c r="BC56" s="28" t="str">
        <f t="shared" si="2"/>
        <v>INR  One Thousand Two Hundred &amp; Four  Only</v>
      </c>
      <c r="IA56" s="14">
        <v>1.43</v>
      </c>
      <c r="IB56" s="16" t="s">
        <v>126</v>
      </c>
      <c r="IC56" s="14" t="s">
        <v>154</v>
      </c>
      <c r="ID56" s="14">
        <v>0.6</v>
      </c>
      <c r="IE56" s="15" t="s">
        <v>87</v>
      </c>
      <c r="IF56" s="15"/>
      <c r="IG56" s="15"/>
      <c r="IH56" s="15"/>
      <c r="II56" s="15"/>
    </row>
    <row r="57" spans="1:243" s="14" customFormat="1" ht="69" customHeight="1">
      <c r="A57" s="63">
        <v>1.44</v>
      </c>
      <c r="B57" s="17" t="s">
        <v>127</v>
      </c>
      <c r="C57" s="18" t="s">
        <v>155</v>
      </c>
      <c r="D57" s="72"/>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4"/>
      <c r="IA57" s="14">
        <v>1.44</v>
      </c>
      <c r="IB57" s="16" t="s">
        <v>127</v>
      </c>
      <c r="IC57" s="14" t="s">
        <v>155</v>
      </c>
      <c r="IE57" s="15"/>
      <c r="IF57" s="15"/>
      <c r="IG57" s="15"/>
      <c r="IH57" s="15"/>
      <c r="II57" s="15"/>
    </row>
    <row r="58" spans="1:243" s="14" customFormat="1" ht="22.5" customHeight="1">
      <c r="A58" s="66">
        <v>1.45</v>
      </c>
      <c r="B58" s="17" t="s">
        <v>128</v>
      </c>
      <c r="C58" s="18" t="s">
        <v>156</v>
      </c>
      <c r="D58" s="18">
        <v>1</v>
      </c>
      <c r="E58" s="19" t="s">
        <v>87</v>
      </c>
      <c r="F58" s="20">
        <v>1698.45</v>
      </c>
      <c r="G58" s="21"/>
      <c r="H58" s="21"/>
      <c r="I58" s="22" t="s">
        <v>33</v>
      </c>
      <c r="J58" s="23">
        <f>IF(I58="Less(-)",-1,1)</f>
        <v>1</v>
      </c>
      <c r="K58" s="21" t="s">
        <v>34</v>
      </c>
      <c r="L58" s="21" t="s">
        <v>4</v>
      </c>
      <c r="M58" s="24"/>
      <c r="N58" s="21"/>
      <c r="O58" s="21"/>
      <c r="P58" s="25"/>
      <c r="Q58" s="21"/>
      <c r="R58" s="21"/>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6">
        <f t="shared" si="0"/>
        <v>1698</v>
      </c>
      <c r="BB58" s="27">
        <f t="shared" si="1"/>
        <v>1698</v>
      </c>
      <c r="BC58" s="28" t="str">
        <f t="shared" si="2"/>
        <v>INR  One Thousand Six Hundred &amp; Ninety Eight  Only</v>
      </c>
      <c r="IA58" s="14">
        <v>1.45</v>
      </c>
      <c r="IB58" s="16" t="s">
        <v>128</v>
      </c>
      <c r="IC58" s="14" t="s">
        <v>156</v>
      </c>
      <c r="ID58" s="14">
        <v>1</v>
      </c>
      <c r="IE58" s="15" t="s">
        <v>87</v>
      </c>
      <c r="IF58" s="15"/>
      <c r="IG58" s="15"/>
      <c r="IH58" s="15"/>
      <c r="II58" s="15"/>
    </row>
    <row r="59" spans="1:243" s="14" customFormat="1" ht="54" customHeight="1">
      <c r="A59" s="63">
        <v>1.46</v>
      </c>
      <c r="B59" s="17" t="s">
        <v>129</v>
      </c>
      <c r="C59" s="18" t="s">
        <v>157</v>
      </c>
      <c r="D59" s="72"/>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4"/>
      <c r="IA59" s="14">
        <v>1.46</v>
      </c>
      <c r="IB59" s="16" t="s">
        <v>129</v>
      </c>
      <c r="IC59" s="14" t="s">
        <v>157</v>
      </c>
      <c r="IE59" s="15"/>
      <c r="IF59" s="15"/>
      <c r="IG59" s="15"/>
      <c r="IH59" s="15"/>
      <c r="II59" s="15"/>
    </row>
    <row r="60" spans="1:243" s="14" customFormat="1" ht="31.5" customHeight="1">
      <c r="A60" s="66">
        <v>1.47</v>
      </c>
      <c r="B60" s="17" t="s">
        <v>130</v>
      </c>
      <c r="C60" s="18" t="s">
        <v>158</v>
      </c>
      <c r="D60" s="18">
        <v>2</v>
      </c>
      <c r="E60" s="19" t="s">
        <v>139</v>
      </c>
      <c r="F60" s="20">
        <v>414.55</v>
      </c>
      <c r="G60" s="21"/>
      <c r="H60" s="21"/>
      <c r="I60" s="22" t="s">
        <v>33</v>
      </c>
      <c r="J60" s="23">
        <f>IF(I60="Less(-)",-1,1)</f>
        <v>1</v>
      </c>
      <c r="K60" s="21" t="s">
        <v>34</v>
      </c>
      <c r="L60" s="21" t="s">
        <v>4</v>
      </c>
      <c r="M60" s="24"/>
      <c r="N60" s="21"/>
      <c r="O60" s="21"/>
      <c r="P60" s="25"/>
      <c r="Q60" s="21"/>
      <c r="R60" s="21"/>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6">
        <f t="shared" si="0"/>
        <v>829</v>
      </c>
      <c r="BB60" s="27">
        <f t="shared" si="1"/>
        <v>829</v>
      </c>
      <c r="BC60" s="28" t="str">
        <f t="shared" si="2"/>
        <v>INR  Eight Hundred &amp; Twenty Nine  Only</v>
      </c>
      <c r="IA60" s="14">
        <v>1.47</v>
      </c>
      <c r="IB60" s="16" t="s">
        <v>130</v>
      </c>
      <c r="IC60" s="14" t="s">
        <v>158</v>
      </c>
      <c r="ID60" s="14">
        <v>2</v>
      </c>
      <c r="IE60" s="15" t="s">
        <v>139</v>
      </c>
      <c r="IF60" s="15"/>
      <c r="IG60" s="15"/>
      <c r="IH60" s="15"/>
      <c r="II60" s="15"/>
    </row>
    <row r="61" spans="1:243" s="14" customFormat="1" ht="36" customHeight="1">
      <c r="A61" s="63">
        <v>1.48</v>
      </c>
      <c r="B61" s="17" t="s">
        <v>131</v>
      </c>
      <c r="C61" s="18" t="s">
        <v>159</v>
      </c>
      <c r="D61" s="72"/>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4"/>
      <c r="IA61" s="14">
        <v>1.48</v>
      </c>
      <c r="IB61" s="16" t="s">
        <v>131</v>
      </c>
      <c r="IC61" s="14" t="s">
        <v>159</v>
      </c>
      <c r="IE61" s="15"/>
      <c r="IF61" s="15"/>
      <c r="IG61" s="15"/>
      <c r="IH61" s="15"/>
      <c r="II61" s="15"/>
    </row>
    <row r="62" spans="1:243" s="14" customFormat="1" ht="30.75" customHeight="1">
      <c r="A62" s="66">
        <v>1.49</v>
      </c>
      <c r="B62" s="17" t="s">
        <v>132</v>
      </c>
      <c r="C62" s="18" t="s">
        <v>160</v>
      </c>
      <c r="D62" s="18">
        <v>3</v>
      </c>
      <c r="E62" s="19" t="s">
        <v>88</v>
      </c>
      <c r="F62" s="20">
        <v>60.5</v>
      </c>
      <c r="G62" s="21"/>
      <c r="H62" s="21"/>
      <c r="I62" s="22" t="s">
        <v>33</v>
      </c>
      <c r="J62" s="23">
        <f>IF(I62="Less(-)",-1,1)</f>
        <v>1</v>
      </c>
      <c r="K62" s="21" t="s">
        <v>34</v>
      </c>
      <c r="L62" s="21" t="s">
        <v>4</v>
      </c>
      <c r="M62" s="24"/>
      <c r="N62" s="21"/>
      <c r="O62" s="21"/>
      <c r="P62" s="25"/>
      <c r="Q62" s="21"/>
      <c r="R62" s="21"/>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6">
        <f t="shared" si="0"/>
        <v>182</v>
      </c>
      <c r="BB62" s="27">
        <f t="shared" si="1"/>
        <v>182</v>
      </c>
      <c r="BC62" s="28" t="str">
        <f t="shared" si="2"/>
        <v>INR  One Hundred &amp; Eighty Two  Only</v>
      </c>
      <c r="IA62" s="14">
        <v>1.49</v>
      </c>
      <c r="IB62" s="16" t="s">
        <v>132</v>
      </c>
      <c r="IC62" s="14" t="s">
        <v>160</v>
      </c>
      <c r="ID62" s="14">
        <v>3</v>
      </c>
      <c r="IE62" s="15" t="s">
        <v>88</v>
      </c>
      <c r="IF62" s="15"/>
      <c r="IG62" s="15"/>
      <c r="IH62" s="15"/>
      <c r="II62" s="15"/>
    </row>
    <row r="63" spans="1:243" s="14" customFormat="1" ht="58.5" customHeight="1">
      <c r="A63" s="63">
        <v>1.5</v>
      </c>
      <c r="B63" s="17" t="s">
        <v>133</v>
      </c>
      <c r="C63" s="18" t="s">
        <v>161</v>
      </c>
      <c r="D63" s="18">
        <v>98</v>
      </c>
      <c r="E63" s="19" t="s">
        <v>88</v>
      </c>
      <c r="F63" s="20">
        <v>45.05</v>
      </c>
      <c r="G63" s="21"/>
      <c r="H63" s="21"/>
      <c r="I63" s="22" t="s">
        <v>33</v>
      </c>
      <c r="J63" s="23">
        <f>IF(I63="Less(-)",-1,1)</f>
        <v>1</v>
      </c>
      <c r="K63" s="21" t="s">
        <v>34</v>
      </c>
      <c r="L63" s="21" t="s">
        <v>4</v>
      </c>
      <c r="M63" s="24"/>
      <c r="N63" s="21"/>
      <c r="O63" s="21"/>
      <c r="P63" s="25"/>
      <c r="Q63" s="21"/>
      <c r="R63" s="21"/>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6">
        <f t="shared" si="0"/>
        <v>4415</v>
      </c>
      <c r="BB63" s="27">
        <f t="shared" si="1"/>
        <v>4415</v>
      </c>
      <c r="BC63" s="28" t="str">
        <f t="shared" si="2"/>
        <v>INR  Four Thousand Four Hundred &amp; Fifteen  Only</v>
      </c>
      <c r="IA63" s="14">
        <v>1.5</v>
      </c>
      <c r="IB63" s="16" t="s">
        <v>133</v>
      </c>
      <c r="IC63" s="14" t="s">
        <v>161</v>
      </c>
      <c r="ID63" s="14">
        <v>98</v>
      </c>
      <c r="IE63" s="15" t="s">
        <v>88</v>
      </c>
      <c r="IF63" s="15"/>
      <c r="IG63" s="15"/>
      <c r="IH63" s="15"/>
      <c r="II63" s="15"/>
    </row>
    <row r="64" spans="1:243" s="14" customFormat="1" ht="83.25" customHeight="1">
      <c r="A64" s="66">
        <v>1.51</v>
      </c>
      <c r="B64" s="17" t="s">
        <v>134</v>
      </c>
      <c r="C64" s="18" t="s">
        <v>162</v>
      </c>
      <c r="D64" s="18">
        <v>5</v>
      </c>
      <c r="E64" s="19" t="s">
        <v>87</v>
      </c>
      <c r="F64" s="20">
        <v>219.35</v>
      </c>
      <c r="G64" s="21"/>
      <c r="H64" s="21"/>
      <c r="I64" s="22" t="s">
        <v>33</v>
      </c>
      <c r="J64" s="23">
        <f>IF(I64="Less(-)",-1,1)</f>
        <v>1</v>
      </c>
      <c r="K64" s="21" t="s">
        <v>34</v>
      </c>
      <c r="L64" s="21" t="s">
        <v>4</v>
      </c>
      <c r="M64" s="24"/>
      <c r="N64" s="21"/>
      <c r="O64" s="21"/>
      <c r="P64" s="25"/>
      <c r="Q64" s="21"/>
      <c r="R64" s="21"/>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6">
        <f t="shared" si="0"/>
        <v>1097</v>
      </c>
      <c r="BB64" s="27">
        <f t="shared" si="1"/>
        <v>1097</v>
      </c>
      <c r="BC64" s="28" t="str">
        <f t="shared" si="2"/>
        <v>INR  One Thousand  &amp;Ninety Seven  Only</v>
      </c>
      <c r="IA64" s="14">
        <v>1.51</v>
      </c>
      <c r="IB64" s="16" t="s">
        <v>134</v>
      </c>
      <c r="IC64" s="14" t="s">
        <v>162</v>
      </c>
      <c r="ID64" s="14">
        <v>5</v>
      </c>
      <c r="IE64" s="15" t="s">
        <v>87</v>
      </c>
      <c r="IF64" s="15"/>
      <c r="IG64" s="15"/>
      <c r="IH64" s="15"/>
      <c r="II64" s="15"/>
    </row>
    <row r="65" spans="1:243" s="14" customFormat="1" ht="30" customHeight="1">
      <c r="A65" s="63">
        <v>1.52</v>
      </c>
      <c r="B65" s="17" t="s">
        <v>135</v>
      </c>
      <c r="C65" s="18" t="s">
        <v>163</v>
      </c>
      <c r="D65" s="72"/>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4"/>
      <c r="IA65" s="14">
        <v>1.52</v>
      </c>
      <c r="IB65" s="16" t="s">
        <v>135</v>
      </c>
      <c r="IC65" s="14" t="s">
        <v>163</v>
      </c>
      <c r="IE65" s="15"/>
      <c r="IF65" s="15"/>
      <c r="IG65" s="15"/>
      <c r="IH65" s="15"/>
      <c r="II65" s="15"/>
    </row>
    <row r="66" spans="1:243" s="14" customFormat="1" ht="58.5" customHeight="1">
      <c r="A66" s="66">
        <v>1.53</v>
      </c>
      <c r="B66" s="17" t="s">
        <v>136</v>
      </c>
      <c r="C66" s="18" t="s">
        <v>164</v>
      </c>
      <c r="D66" s="72"/>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4"/>
      <c r="IA66" s="14">
        <v>1.53</v>
      </c>
      <c r="IB66" s="16" t="s">
        <v>136</v>
      </c>
      <c r="IC66" s="14" t="s">
        <v>164</v>
      </c>
      <c r="IE66" s="15"/>
      <c r="IF66" s="15"/>
      <c r="IG66" s="15"/>
      <c r="IH66" s="15"/>
      <c r="II66" s="15"/>
    </row>
    <row r="67" spans="1:243" s="14" customFormat="1" ht="45" customHeight="1">
      <c r="A67" s="63">
        <v>1.54</v>
      </c>
      <c r="B67" s="17" t="s">
        <v>137</v>
      </c>
      <c r="C67" s="18" t="s">
        <v>165</v>
      </c>
      <c r="D67" s="18">
        <v>1</v>
      </c>
      <c r="E67" s="19" t="s">
        <v>139</v>
      </c>
      <c r="F67" s="20">
        <v>2723.65</v>
      </c>
      <c r="G67" s="21"/>
      <c r="H67" s="21"/>
      <c r="I67" s="22" t="s">
        <v>33</v>
      </c>
      <c r="J67" s="23">
        <f>IF(I67="Less(-)",-1,1)</f>
        <v>1</v>
      </c>
      <c r="K67" s="21" t="s">
        <v>34</v>
      </c>
      <c r="L67" s="21" t="s">
        <v>4</v>
      </c>
      <c r="M67" s="24"/>
      <c r="N67" s="21"/>
      <c r="O67" s="21"/>
      <c r="P67" s="25"/>
      <c r="Q67" s="21"/>
      <c r="R67" s="21"/>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6">
        <f t="shared" si="0"/>
        <v>2724</v>
      </c>
      <c r="BB67" s="27">
        <f t="shared" si="1"/>
        <v>2724</v>
      </c>
      <c r="BC67" s="28" t="str">
        <f t="shared" si="2"/>
        <v>INR  Two Thousand Seven Hundred &amp; Twenty Four  Only</v>
      </c>
      <c r="IA67" s="14">
        <v>1.54</v>
      </c>
      <c r="IB67" s="16" t="s">
        <v>137</v>
      </c>
      <c r="IC67" s="14" t="s">
        <v>165</v>
      </c>
      <c r="ID67" s="14">
        <v>1</v>
      </c>
      <c r="IE67" s="15" t="s">
        <v>139</v>
      </c>
      <c r="IF67" s="15"/>
      <c r="IG67" s="15"/>
      <c r="IH67" s="15"/>
      <c r="II67" s="15"/>
    </row>
    <row r="68" spans="1:243" s="14" customFormat="1" ht="35.25" customHeight="1">
      <c r="A68" s="66">
        <v>1.55</v>
      </c>
      <c r="B68" s="17" t="s">
        <v>138</v>
      </c>
      <c r="C68" s="18" t="s">
        <v>166</v>
      </c>
      <c r="D68" s="72"/>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4"/>
      <c r="IA68" s="14">
        <v>1.55</v>
      </c>
      <c r="IB68" s="16" t="s">
        <v>138</v>
      </c>
      <c r="IC68" s="14" t="s">
        <v>166</v>
      </c>
      <c r="IE68" s="71"/>
      <c r="IF68" s="15"/>
      <c r="IG68" s="15"/>
      <c r="IH68" s="15"/>
      <c r="II68" s="15"/>
    </row>
    <row r="69" spans="1:243" s="14" customFormat="1" ht="198" customHeight="1">
      <c r="A69" s="63">
        <v>1.56</v>
      </c>
      <c r="B69" s="17" t="s">
        <v>141</v>
      </c>
      <c r="C69" s="18" t="s">
        <v>167</v>
      </c>
      <c r="D69" s="18">
        <v>18</v>
      </c>
      <c r="E69" s="19" t="s">
        <v>140</v>
      </c>
      <c r="F69" s="20">
        <v>10210</v>
      </c>
      <c r="G69" s="21"/>
      <c r="H69" s="21"/>
      <c r="I69" s="22" t="s">
        <v>33</v>
      </c>
      <c r="J69" s="23">
        <f>IF(I69="Less(-)",-1,1)</f>
        <v>1</v>
      </c>
      <c r="K69" s="21" t="s">
        <v>34</v>
      </c>
      <c r="L69" s="21" t="s">
        <v>4</v>
      </c>
      <c r="M69" s="24"/>
      <c r="N69" s="21"/>
      <c r="O69" s="21"/>
      <c r="P69" s="25"/>
      <c r="Q69" s="21"/>
      <c r="R69" s="21"/>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6">
        <f t="shared" si="0"/>
        <v>183780</v>
      </c>
      <c r="BB69" s="27">
        <f t="shared" si="1"/>
        <v>183780</v>
      </c>
      <c r="BC69" s="28" t="str">
        <f t="shared" si="2"/>
        <v>INR  One Lakh Eighty Three Thousand Seven Hundred &amp; Eighty  Only</v>
      </c>
      <c r="IA69" s="14">
        <v>1.56</v>
      </c>
      <c r="IB69" s="16" t="s">
        <v>141</v>
      </c>
      <c r="IC69" s="14" t="s">
        <v>167</v>
      </c>
      <c r="ID69" s="14">
        <v>18</v>
      </c>
      <c r="IE69" s="15" t="s">
        <v>140</v>
      </c>
      <c r="IF69" s="15"/>
      <c r="IG69" s="15"/>
      <c r="IH69" s="15"/>
      <c r="II69" s="15"/>
    </row>
    <row r="70" spans="1:55" ht="30">
      <c r="A70" s="67" t="s">
        <v>36</v>
      </c>
      <c r="B70" s="68"/>
      <c r="C70" s="29"/>
      <c r="D70" s="30"/>
      <c r="E70" s="30"/>
      <c r="F70" s="30"/>
      <c r="G70" s="30"/>
      <c r="H70" s="31"/>
      <c r="I70" s="31"/>
      <c r="J70" s="31"/>
      <c r="K70" s="31"/>
      <c r="L70" s="32"/>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4">
        <f>SUM(BA14:BA69)</f>
        <v>717860</v>
      </c>
      <c r="BB70" s="35">
        <f>SUM(BB14:BB69)</f>
        <v>717860</v>
      </c>
      <c r="BC70" s="36" t="str">
        <f>SpellNumber(L70,BB70)</f>
        <v>  Seven Lakh Seventeen Thousand Eight Hundred &amp; Sixty  Only</v>
      </c>
    </row>
    <row r="71" spans="1:55" ht="36.75" customHeight="1">
      <c r="A71" s="69" t="s">
        <v>37</v>
      </c>
      <c r="B71" s="70"/>
      <c r="C71" s="37"/>
      <c r="D71" s="38"/>
      <c r="E71" s="39" t="s">
        <v>41</v>
      </c>
      <c r="F71" s="40"/>
      <c r="G71" s="41"/>
      <c r="H71" s="42"/>
      <c r="I71" s="42"/>
      <c r="J71" s="42"/>
      <c r="K71" s="43"/>
      <c r="L71" s="44"/>
      <c r="M71" s="45"/>
      <c r="N71" s="46"/>
      <c r="O71" s="33"/>
      <c r="P71" s="33"/>
      <c r="Q71" s="33"/>
      <c r="R71" s="33"/>
      <c r="S71" s="33"/>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7">
        <f>IF(ISBLANK(F71),0,IF(E71="Excess (+)",ROUND(BA70+(BA70*F71),0),IF(E71="Less (-)",ROUND(BA70+(BA70*F71*(-1)),2),IF(E71="At Par",BA70,0))))</f>
        <v>0</v>
      </c>
      <c r="BB71" s="48">
        <f>ROUND(BA71,0)</f>
        <v>0</v>
      </c>
      <c r="BC71" s="49" t="str">
        <f>SpellNumber($E$2,BB71)</f>
        <v>INR Zero Only</v>
      </c>
    </row>
    <row r="72" spans="1:55" ht="33.75" customHeight="1">
      <c r="A72" s="67" t="s">
        <v>38</v>
      </c>
      <c r="B72" s="67"/>
      <c r="C72" s="75" t="str">
        <f>SpellNumber($E$2,BB71)</f>
        <v>INR Zero Only</v>
      </c>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row>
  </sheetData>
  <sheetProtection password="D850" sheet="1"/>
  <autoFilter ref="A11:BC72"/>
  <mergeCells count="38">
    <mergeCell ref="D57:BC57"/>
    <mergeCell ref="D59:BC59"/>
    <mergeCell ref="D43:BC43"/>
    <mergeCell ref="D47:BC47"/>
    <mergeCell ref="D49:BC49"/>
    <mergeCell ref="D61:BC61"/>
    <mergeCell ref="D65:BC65"/>
    <mergeCell ref="D66:BC66"/>
    <mergeCell ref="D51:BC51"/>
    <mergeCell ref="D52:BC52"/>
    <mergeCell ref="D54:BC54"/>
    <mergeCell ref="D55:BC55"/>
    <mergeCell ref="A1:L1"/>
    <mergeCell ref="A4:BC4"/>
    <mergeCell ref="A5:BC5"/>
    <mergeCell ref="A6:BC6"/>
    <mergeCell ref="A7:BC7"/>
    <mergeCell ref="B8:BC8"/>
    <mergeCell ref="C72:BC72"/>
    <mergeCell ref="A9:BC9"/>
    <mergeCell ref="D13:BC13"/>
    <mergeCell ref="D14:BC14"/>
    <mergeCell ref="D15:BC15"/>
    <mergeCell ref="D25:BC25"/>
    <mergeCell ref="D18:BC18"/>
    <mergeCell ref="D20:BC20"/>
    <mergeCell ref="D29:BC29"/>
    <mergeCell ref="D17:BC17"/>
    <mergeCell ref="D21:BC21"/>
    <mergeCell ref="D23:BC23"/>
    <mergeCell ref="D27:BC27"/>
    <mergeCell ref="D68:BC68"/>
    <mergeCell ref="D31:BC31"/>
    <mergeCell ref="D33:BC33"/>
    <mergeCell ref="D35:BC35"/>
    <mergeCell ref="D37:BC37"/>
    <mergeCell ref="D38:BC38"/>
    <mergeCell ref="D40:BC40"/>
  </mergeCells>
  <dataValidations count="18">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1">
      <formula1>IF(E71="Select",-1,IF(E71="At Par",0,0))</formula1>
      <formula2>IF(E71="Select",-1,IF(E71="At Par",0,0.99))</formula2>
    </dataValidation>
    <dataValidation type="list" allowBlank="1" showErrorMessage="1" sqref="E7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1">
      <formula1>0</formula1>
      <formula2>99.9</formula2>
    </dataValidation>
    <dataValidation type="list" allowBlank="1" showErrorMessage="1" sqref="D13:D15 K16 D17:D18 K19 D20:D21 K22 D23 K24 D25 K26 D27 K28 D29 K30 D31 K32 D33 K34 D35 K36 D37:D38 K39 D40 K41:K42 D43 K44:K46 D47 K48 D49 K50 D51:D52 K53 D54:D55 K56 D57 K58 D59 K60 D61 K62:K64 D65:D66 K67 K69 D68">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4 A16 A18 A20 A22 A24 A26 A28 A30 A32 A34 A36 A38 A40 A42 A44 A46 A48 A50 A52 A54 A56 A58 A60 A62 A64 A66 A6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6:H16 G19:H19 G22:H22 G24:H24 G26:H26 G28:H28 G30:H30 G32:H32 G34:H34 G36:H36 G39:H39 G41:H42 G44:H46 G48:H48 G50:H50 G53:H53 G56:H56 G58:H58 G60:H60 G62:H64 G67:H67 G69:H69">
      <formula1>0</formula1>
      <formula2>999999999999999</formula2>
    </dataValidation>
    <dataValidation allowBlank="1" showInputMessage="1" showErrorMessage="1" promptTitle="Addition / Deduction" prompt="Please Choose the correct One" sqref="J16 J19 J22 J24 J26 J28 J30 J32 J34 J36 J39 J41:J42 J44:J46 J48 J50 J53 J56 J58 J60 J62:J64 J67 J69">
      <formula1>0</formula1>
      <formula2>0</formula2>
    </dataValidation>
    <dataValidation type="list" showErrorMessage="1" sqref="I16 I19 I22 I24 I26 I28 I30 I32 I34 I36 I39 I41:I42 I44:I46 I48 I50 I53 I56 I58 I60 I62:I64 I67 I6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6 N19:O19 N22:O22 N24:O24 N26:O26 N28:O28 N30:O30 N32:O32 N34:O34 N36:O36 N39:O39 N41:O42 N44:O46 N48:O48 N50:O50 N53:O53 N56:O56 N58:O58 N60:O60 N62:O64 N67:O67 N69:O6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 R19 R22 R24 R26 R28 R30 R32 R34 R36 R39 R41:R42 R44:R46 R48 R50 R53 R56 R58 R60 R62:R64 R67 R6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 Q19 Q22 Q24 Q26 Q28 Q30 Q32 Q34 Q36 Q39 Q41:Q42 Q44:Q46 Q48 Q50 Q53 Q56 Q58 Q60 Q62:Q64 Q67 Q6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 M19 M22 M24 M26 M28 M30 M32 M34 M36 M39 M41:M42 M44:M46 M48 M50 M53 M56 M58 M60 M62:M64 M67 M69">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 F19 F22 F24 F26 F28 F30 F32 F34 F36 F39 F41:F42 F44:F46 F48 F50 F53 F56 F58 F60 F62:F64 F67 F69">
      <formula1>0</formula1>
      <formula2>999999999999999</formula2>
    </dataValidation>
    <dataValidation type="list" allowBlank="1" showInputMessage="1" showErrorMessage="1" sqref="L64 L65 L66 L67 L13 L14 L15 L16 L17 L18 L19 L20 L21 L22 L23 L24 L25 L26 L27 L28 L29 L30 L31 L32 L33 L34 L35 L36 L37 L38 L39 L40 L41 L42 L43 L44 L45 L46 L47 L48 L49 L50 L51 L52 L53 L54 L55 L56 L57 L58 L59 L60 L61 L62 L63 L69 L68">
      <formula1>"INR"</formula1>
    </dataValidation>
    <dataValidation allowBlank="1" showInputMessage="1" showErrorMessage="1" promptTitle="Itemcode/Make" prompt="Please enter text" sqref="C14:C69">
      <formula1>0</formula1>
      <formula2>0</formula2>
    </dataValidation>
  </dataValidations>
  <printOptions/>
  <pageMargins left="0.45" right="0.2" top="0.25" bottom="0.25" header="0.511805555555556" footer="0.511805555555556"/>
  <pageSetup fitToHeight="0" fitToWidth="1" horizontalDpi="300" verticalDpi="300" orientation="portrait" paperSize="9" scale="61"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81" t="s">
        <v>39</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cp:lastModifiedBy>
  <cp:lastPrinted>2024-04-01T06:22:44Z</cp:lastPrinted>
  <dcterms:created xsi:type="dcterms:W3CDTF">2009-01-30T06:42:42Z</dcterms:created>
  <dcterms:modified xsi:type="dcterms:W3CDTF">2024-06-27T11:44:31Z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