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<sst xmlns="http://schemas.openxmlformats.org/spreadsheetml/2006/main" count="287" uniqueCount="118">
  <si>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</si>
  <si>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</si>
  <si>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</si>
  <si>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</si>
  <si>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</si>
  <si>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</si>
  <si>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</si>
  <si>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</si>
  <si>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</si>
  <si>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</si>
  <si>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</si>
  <si>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</si>
  <si>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</si>
  <si>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</si>
  <si>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</si>
  <si>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</si>
  <si>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</si>
  <si>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</si>
  <si>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</si>
  <si>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</si>
  <si>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</si>
  <si>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</si>
  <si>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</si>
  <si>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</si>
  <si>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</si>
  <si>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</si>
  <si>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</si>
  <si>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</si>
  <si>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</si>
  <si>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</si>
  <si>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</si>
  <si>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</si>
  <si>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</si>
  <si>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</si>
  <si>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</si>
  <si>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</si>
  <si>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</si>
  <si>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</si>
  <si>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</si>
  <si>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</si>
  <si>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</si>
  <si>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</si>
  <si>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</si>
  <si>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</si>
  <si>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</si>
  <si>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</si>
  <si>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</si>
  <si>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no.4</t>
  </si>
  <si>
    <t>item no.6</t>
  </si>
  <si>
    <t>item no.7</t>
  </si>
  <si>
    <t>item no.9</t>
  </si>
  <si>
    <t>Component</t>
  </si>
  <si>
    <t>Tender Inviting Authority: DOIP, IIT Kanpur</t>
  </si>
  <si>
    <r>
      <t xml:space="preserve">PRICE SCHEDULE
</t>
    </r>
    <r>
      <rPr>
        <b/>
        <sz val="11"/>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</si>
  <si>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</si>
  <si>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</si>
  <si>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</si>
  <si>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t xml:space="preserve">Estimated Rate
 in
</t>
    </r>
    <r>
      <rPr>
        <b/>
        <sz val="11"/>
        <color indexed="10"/>
        <rFont val="Times New Roman"/>
        <family val="1"/>
      </rPr>
      <t>Rs.      P</t>
    </r>
  </si>
  <si>
    <r>
      <t xml:space="preserve">BASIC RATE In </t>
    </r>
    <r>
      <rPr>
        <b/>
        <sz val="11"/>
        <color indexed="10"/>
        <rFont val="Times New Roman"/>
        <family val="1"/>
      </rPr>
      <t>Figures</t>
    </r>
    <r>
      <rPr>
        <b/>
        <sz val="11"/>
        <rFont val="Times New Roman"/>
        <family val="1"/>
      </rPr>
      <t xml:space="preserve"> To be entered by the </t>
    </r>
    <r>
      <rPr>
        <b/>
        <sz val="11"/>
        <color indexed="10"/>
        <rFont val="Times New Roman"/>
        <family val="1"/>
      </rPr>
      <t>Bidder</t>
    </r>
    <r>
      <rPr>
        <b/>
        <sz val="11"/>
        <rFont val="Times New Roman"/>
        <family val="1"/>
      </rPr>
      <t xml:space="preserve"> 
Rs.      P
 </t>
    </r>
  </si>
  <si>
    <r>
      <t xml:space="preserve">TOTAL AMOUNT  
           in
     </t>
    </r>
    <r>
      <rPr>
        <b/>
        <sz val="11"/>
        <color indexed="10"/>
        <rFont val="Times New Roman"/>
        <family val="1"/>
      </rPr>
      <t xml:space="preserve"> Rs.      P</t>
    </r>
  </si>
  <si>
    <t>item no.10</t>
  </si>
  <si>
    <t>CEMENT CONCRETE (CAST IN SITU)</t>
  </si>
  <si>
    <t>REINFORCED CEMENT CONCRETE</t>
  </si>
  <si>
    <t>Centering and shuttering including strutting, propping etc. and removal of form for</t>
  </si>
  <si>
    <t xml:space="preserve">Edges of slabs and breaks in floors and walls   </t>
  </si>
  <si>
    <t>Under 20 cm wide</t>
  </si>
  <si>
    <t>Steel reinforcement for R.C.C. work including straightening, cutting, bending, placing in position and binding all complete above plinth level.</t>
  </si>
  <si>
    <t>Thermo-Mechanically Treated bars of grade Fe-500D or more.</t>
  </si>
  <si>
    <t>MASONRY WORK</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</si>
  <si>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</si>
  <si>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</si>
  <si>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</si>
  <si>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</si>
  <si>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</si>
  <si>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1:6 (1 cement: 6 coarse sand)</t>
  </si>
  <si>
    <t>Painting with synthetic enamel paint of approved brand and manufacture to give an even shade :</t>
  </si>
  <si>
    <t>Two or more coats on new work</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</si>
  <si>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</si>
  <si>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</si>
  <si>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</si>
  <si>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</si>
  <si>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</si>
  <si>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</si>
  <si>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</si>
  <si>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</si>
  <si>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</si>
  <si>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</si>
  <si>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</si>
  <si>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</si>
  <si>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</si>
  <si>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</si>
  <si>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</si>
  <si>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</si>
  <si>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</si>
  <si>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</si>
  <si>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</si>
  <si>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</si>
  <si>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cum</t>
  </si>
  <si>
    <t>sqm</t>
  </si>
  <si>
    <t>metre</t>
  </si>
  <si>
    <t>kg</t>
  </si>
  <si>
    <t>Providing  and  laying  in  position  cement  concrete  of specified grade excluding the cost of centering and shuttering - All work up to plinth level :</t>
  </si>
  <si>
    <t>1:1½:3 (1 Cement:1½coarse sand (zone-III) derived from natural sources: 3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</si>
  <si>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</si>
  <si>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VA coarse sand  (zone-III) derived from natural sources : 3 graded stone aggregate 20 mm nominal size derived from natural sources).</t>
  </si>
  <si>
    <t>Reinforced cement concrete work in beams, suspended foors,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3 graded stone aggregate 20 mm nominal size derived from natural sources).</t>
  </si>
  <si>
    <t>Columns, Pillars, Piers, Abutments, Posts and Struts</t>
  </si>
  <si>
    <t>Brick work with common burnt clay F.P.S. (non modular) bricks of class designation 7.5 in superstructure above plinth level  up to floor V level in all shapes and sizes in :</t>
  </si>
  <si>
    <t>Cement mortar 1:6(1 cement: 6 coarse sand)</t>
  </si>
  <si>
    <t>ROOFING</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</si>
  <si>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</si>
  <si>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flat</t>
  </si>
  <si>
    <t>MINOR CIVIL MAINTENANCE WORK:</t>
  </si>
  <si>
    <t>Supplying and fixing of sabic lexan polycarbonate sheet 6 mm thick 2uV, sheet both side uv coated fixing with self drilling screw including scaffolding, compelete in all aspect as Engineer-in-charge</t>
  </si>
  <si>
    <t>Designing, fabricating, testing, installing and fixing in position Curtain Wall with Aluminium Composite Panel Cladding, with open grooves for linear as well as curvilinear portions of the building , for all heights and all levels etc. including:  (a) Structural analysis &amp; design and preparation of shop drawings for pressure equalisation or rain screen principle as required, proper drainage of water to make it watertight including checking of all the structural and functional design.  (b) Providing, fabricating and supplying and fixing panels of aluminium composite panel cladding in pan shape in metalic colour of approved shades made out of 4mm thick aluminium composite panel material consisting of 3mm thick FR grade mineral core sandwiched between two Aluminium sheets (each 0.5mm thick). The aluminium composite panel cladding sheet shall be coil coated, with Kynar 500 based PVDF / Lumiflon based fluoropolymer resin coating of approved colour and shade on face # 1 and polymer (Service) coating on face # 2 as specified using stainless steel screws, nuts, bolts, washers, cleats, weather silicone sealant, backer rods etc.  (c) The fastening brackets of Aluminium alloy 6005 T5 / MS with Hot Dip Galvanised with serrations and serrated washers to arrest the wind load movement, fasteners, SS 316 Pins and anchor bolts of approved make in SS 316, Nylon separators to prevent bi-metallic contacts all complete required to perform as per specification and drawing The item includes cost of all material &amp; labour component, the cost of all mock ups at site, cost of all samples of the individual components for testing in an approved laboratory, field tests on the assembled working curtain wall with aluminium composite panel cladding, cleaning and protection of the curtain wall with aluminium composite panel cladding till the handing over of the building for occupation. Base frame work for ACP cladding is payable under the relevant aluminium item.s The Contractor shall provide curtain wall with aluminium composite panel cladding, having all the performance characteristics all complete , as per the Architectural drawings, as per item description, as specified, as per the approved shop drawings and as directed by the Engineer-in-Charge. However, for the purpose of payment, only the actual area on the external face of the curtain wall with Aluminum Composite Panel Cladding (including width of groove) shall be measured in sqm. up to two decimal places.</t>
  </si>
  <si>
    <t>Sqm</t>
  </si>
  <si>
    <t>Name of Work: Miscellaneous civil construction works at vertical extension of Gymnasium, Old SAC, IIT Kanpur</t>
  </si>
  <si>
    <t>NIT No: Civil/25/06/2024-2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</si>
</sst>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16"/>
      <color indexed="8"/>
      <name val="Calibri"/>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b/>
      <u val="single"/>
      <sz val="16"/>
      <color indexed="10"/>
      <name val="Times New Roman"/>
      <family val="1"/>
    </font>
    <font>
      <sz val="11"/>
      <color indexed="23"/>
      <name val="Times New Roman"/>
      <family val="1"/>
    </font>
    <font>
      <b/>
      <i/>
      <sz val="11"/>
      <color indexed="8"/>
      <name val="Times New Roman"/>
      <family val="1"/>
    </font>
    <font>
      <b/>
      <sz val="11"/>
      <name val="Times New Roman"/>
      <family val="1"/>
    </font>
    <font>
      <b/>
      <sz val="11"/>
      <color indexed="8"/>
      <name val="Times New Roman"/>
      <family val="1"/>
    </font>
    <font>
      <b/>
      <u val="single"/>
      <sz val="11"/>
      <color indexed="23"/>
      <name val="Times New Roman"/>
      <family val="1"/>
    </font>
    <font>
      <b/>
      <u val="single"/>
      <sz val="11"/>
      <name val="Times New Roman"/>
      <family val="1"/>
    </font>
    <font>
      <b/>
      <sz val="11"/>
      <color indexed="1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3">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3" fillId="0" borderId="0" xfId="58" applyNumberFormat="1" applyFont="1" applyFill="1" applyBorder="1" applyAlignment="1">
      <alignment vertical="center"/>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lignment horizontal="left"/>
      <protection/>
    </xf>
    <xf numFmtId="0" fontId="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4" fillId="0" borderId="0" xfId="58" applyNumberFormat="1" applyFont="1" applyFill="1" applyAlignment="1">
      <alignment vertical="center"/>
      <protection/>
    </xf>
    <xf numFmtId="0" fontId="3" fillId="0" borderId="0" xfId="58" applyNumberFormat="1" applyFont="1" applyFill="1">
      <alignment/>
      <protection/>
    </xf>
    <xf numFmtId="0" fontId="4" fillId="0" borderId="0" xfId="58" applyNumberFormat="1" applyFont="1" applyFill="1">
      <alignment/>
      <protection/>
    </xf>
    <xf numFmtId="0" fontId="3" fillId="0" borderId="0" xfId="58" applyNumberFormat="1" applyFont="1" applyFill="1" applyAlignment="1">
      <alignment vertical="top"/>
      <protection/>
    </xf>
    <xf numFmtId="0" fontId="4" fillId="0" borderId="0" xfId="58" applyNumberFormat="1" applyFont="1" applyFill="1" applyAlignment="1">
      <alignment vertical="top"/>
      <protection/>
    </xf>
    <xf numFmtId="0" fontId="3" fillId="0" borderId="0" xfId="58" applyNumberFormat="1" applyFont="1" applyFill="1" applyAlignment="1">
      <alignment vertical="top" wrapText="1"/>
      <protection/>
    </xf>
    <xf numFmtId="0" fontId="67" fillId="0" borderId="10" xfId="0" applyFont="1" applyFill="1" applyBorder="1" applyAlignment="1">
      <alignment horizontal="justify" vertical="top" wrapText="1"/>
    </xf>
    <xf numFmtId="0" fontId="67" fillId="0" borderId="10" xfId="0" applyFont="1" applyFill="1" applyBorder="1" applyAlignment="1">
      <alignment horizontal="center" vertical="center"/>
    </xf>
    <xf numFmtId="0" fontId="67" fillId="0" borderId="10" xfId="0" applyFont="1" applyFill="1" applyBorder="1" applyAlignment="1">
      <alignment horizontal="center" vertical="center" wrapText="1"/>
    </xf>
    <xf numFmtId="2" fontId="9" fillId="0" borderId="10" xfId="57" applyNumberFormat="1" applyFont="1" applyFill="1" applyBorder="1" applyAlignment="1">
      <alignment horizontal="center" vertical="center" wrapText="1"/>
      <protection/>
    </xf>
    <xf numFmtId="2" fontId="10" fillId="0" borderId="10" xfId="58" applyNumberFormat="1" applyFont="1" applyFill="1" applyBorder="1" applyAlignment="1" applyProtection="1">
      <alignment horizontal="center" vertical="center"/>
      <protection locked="0"/>
    </xf>
    <xf numFmtId="2" fontId="9" fillId="0" borderId="10" xfId="61" applyNumberFormat="1" applyFont="1" applyFill="1" applyBorder="1" applyAlignment="1">
      <alignment horizontal="center" vertical="center"/>
      <protection/>
    </xf>
    <xf numFmtId="2" fontId="9" fillId="0" borderId="10" xfId="58" applyNumberFormat="1" applyFont="1" applyFill="1" applyBorder="1" applyAlignment="1">
      <alignment horizontal="center" vertical="center"/>
      <protection/>
    </xf>
    <xf numFmtId="2" fontId="10" fillId="33" borderId="10" xfId="58" applyNumberFormat="1" applyFont="1" applyFill="1" applyBorder="1" applyAlignment="1" applyProtection="1">
      <alignment horizontal="center" vertical="center"/>
      <protection locked="0"/>
    </xf>
    <xf numFmtId="2" fontId="10" fillId="0" borderId="10" xfId="58" applyNumberFormat="1" applyFont="1" applyFill="1" applyBorder="1" applyAlignment="1" applyProtection="1">
      <alignment horizontal="center" vertical="center" wrapText="1"/>
      <protection locked="0"/>
    </xf>
    <xf numFmtId="2" fontId="10" fillId="0" borderId="10" xfId="61" applyNumberFormat="1" applyFont="1" applyFill="1" applyBorder="1" applyAlignment="1">
      <alignment horizontal="center" vertical="center"/>
      <protection/>
    </xf>
    <xf numFmtId="2" fontId="10" fillId="0" borderId="10" xfId="60" applyNumberFormat="1" applyFont="1" applyFill="1" applyBorder="1" applyAlignment="1">
      <alignment horizontal="left" vertical="center"/>
      <protection/>
    </xf>
    <xf numFmtId="0" fontId="9" fillId="0" borderId="10" xfId="61" applyNumberFormat="1" applyFont="1" applyFill="1" applyBorder="1" applyAlignment="1">
      <alignment horizontal="left" vertical="center" wrapText="1"/>
      <protection/>
    </xf>
    <xf numFmtId="0" fontId="11" fillId="0" borderId="11" xfId="61" applyNumberFormat="1" applyFont="1" applyFill="1" applyBorder="1" applyAlignment="1">
      <alignment vertical="top"/>
      <protection/>
    </xf>
    <xf numFmtId="0" fontId="11" fillId="0" borderId="0" xfId="61" applyNumberFormat="1" applyFont="1" applyFill="1" applyBorder="1" applyAlignment="1">
      <alignment vertical="top"/>
      <protection/>
    </xf>
    <xf numFmtId="0" fontId="12" fillId="0" borderId="12" xfId="61" applyNumberFormat="1" applyFont="1" applyFill="1" applyBorder="1" applyAlignment="1">
      <alignment vertical="top"/>
      <protection/>
    </xf>
    <xf numFmtId="0" fontId="11" fillId="0" borderId="12" xfId="61" applyNumberFormat="1" applyFont="1" applyFill="1" applyBorder="1" applyAlignment="1">
      <alignment vertical="top"/>
      <protection/>
    </xf>
    <xf numFmtId="0" fontId="11" fillId="0" borderId="0" xfId="58" applyNumberFormat="1" applyFont="1" applyFill="1" applyAlignment="1">
      <alignment vertical="top"/>
      <protection/>
    </xf>
    <xf numFmtId="2" fontId="12" fillId="0" borderId="13" xfId="61" applyNumberFormat="1" applyFont="1" applyFill="1" applyBorder="1" applyAlignment="1">
      <alignment vertical="top"/>
      <protection/>
    </xf>
    <xf numFmtId="2" fontId="12" fillId="0" borderId="14" xfId="61" applyNumberFormat="1" applyFont="1" applyFill="1" applyBorder="1" applyAlignment="1">
      <alignment vertical="top"/>
      <protection/>
    </xf>
    <xf numFmtId="0" fontId="11" fillId="0" borderId="15" xfId="61" applyNumberFormat="1" applyFont="1" applyFill="1" applyBorder="1" applyAlignment="1">
      <alignment vertical="top" wrapText="1"/>
      <protection/>
    </xf>
    <xf numFmtId="0" fontId="13" fillId="0" borderId="16" xfId="58" applyNumberFormat="1" applyFont="1" applyFill="1" applyBorder="1" applyAlignment="1" applyProtection="1">
      <alignment vertical="top"/>
      <protection/>
    </xf>
    <xf numFmtId="0" fontId="14" fillId="0" borderId="17" xfId="61" applyNumberFormat="1" applyFont="1" applyFill="1" applyBorder="1" applyAlignment="1" applyProtection="1">
      <alignment vertical="center" wrapText="1"/>
      <protection locked="0"/>
    </xf>
    <xf numFmtId="0" fontId="15" fillId="33" borderId="17" xfId="61" applyNumberFormat="1" applyFont="1" applyFill="1" applyBorder="1" applyAlignment="1" applyProtection="1">
      <alignment vertical="center" wrapText="1"/>
      <protection locked="0"/>
    </xf>
    <xf numFmtId="10" fontId="16" fillId="33" borderId="17" xfId="69" applyNumberFormat="1" applyFont="1" applyFill="1" applyBorder="1" applyAlignment="1" applyProtection="1">
      <alignment horizontal="center" vertical="center"/>
      <protection locked="0"/>
    </xf>
    <xf numFmtId="0" fontId="13" fillId="0" borderId="17" xfId="61" applyNumberFormat="1" applyFont="1" applyFill="1" applyBorder="1" applyAlignment="1">
      <alignment vertical="top"/>
      <protection/>
    </xf>
    <xf numFmtId="0" fontId="11" fillId="0" borderId="17" xfId="58" applyNumberFormat="1" applyFont="1" applyFill="1" applyBorder="1" applyAlignment="1" applyProtection="1">
      <alignment vertical="top"/>
      <protection/>
    </xf>
    <xf numFmtId="0" fontId="17" fillId="0" borderId="17" xfId="61" applyNumberFormat="1" applyFont="1" applyFill="1" applyBorder="1" applyAlignment="1" applyProtection="1">
      <alignment vertical="center" wrapText="1"/>
      <protection locked="0"/>
    </xf>
    <xf numFmtId="0" fontId="17" fillId="0" borderId="17" xfId="69" applyNumberFormat="1" applyFont="1" applyFill="1" applyBorder="1" applyAlignment="1" applyProtection="1">
      <alignment vertical="center" wrapText="1"/>
      <protection locked="0"/>
    </xf>
    <xf numFmtId="0" fontId="14" fillId="0" borderId="17" xfId="61" applyNumberFormat="1" applyFont="1" applyFill="1" applyBorder="1" applyAlignment="1" applyProtection="1">
      <alignment vertical="center" wrapText="1"/>
      <protection/>
    </xf>
    <xf numFmtId="0" fontId="11" fillId="0" borderId="0" xfId="58" applyNumberFormat="1" applyFont="1" applyFill="1" applyAlignment="1" applyProtection="1">
      <alignment vertical="top"/>
      <protection/>
    </xf>
    <xf numFmtId="2" fontId="18" fillId="0" borderId="18" xfId="61" applyNumberFormat="1" applyFont="1" applyFill="1" applyBorder="1" applyAlignment="1">
      <alignment vertical="top"/>
      <protection/>
    </xf>
    <xf numFmtId="2" fontId="12" fillId="0" borderId="19" xfId="61" applyNumberFormat="1" applyFont="1" applyFill="1" applyBorder="1" applyAlignment="1">
      <alignment horizontal="right" vertical="top"/>
      <protection/>
    </xf>
    <xf numFmtId="0" fontId="11" fillId="0" borderId="18" xfId="61" applyNumberFormat="1" applyFont="1" applyFill="1" applyBorder="1" applyAlignment="1">
      <alignment vertical="top" wrapText="1"/>
      <protection/>
    </xf>
    <xf numFmtId="0" fontId="11" fillId="0" borderId="0" xfId="58" applyNumberFormat="1" applyFont="1" applyFill="1" applyBorder="1" applyAlignment="1">
      <alignment vertical="center"/>
      <protection/>
    </xf>
    <xf numFmtId="0" fontId="20" fillId="0" borderId="0" xfId="58" applyNumberFormat="1" applyFont="1" applyFill="1" applyBorder="1" applyAlignment="1" applyProtection="1">
      <alignment vertical="center"/>
      <protection locked="0"/>
    </xf>
    <xf numFmtId="0" fontId="20" fillId="0" borderId="0" xfId="58" applyNumberFormat="1" applyFont="1" applyFill="1" applyBorder="1" applyAlignment="1">
      <alignment vertical="center"/>
      <protection/>
    </xf>
    <xf numFmtId="0" fontId="21" fillId="0" borderId="0" xfId="61" applyNumberFormat="1" applyFont="1" applyFill="1" applyBorder="1" applyAlignment="1" applyProtection="1">
      <alignment horizontal="center" vertical="center"/>
      <protection/>
    </xf>
    <xf numFmtId="0" fontId="22" fillId="0" borderId="0" xfId="58" applyNumberFormat="1" applyFont="1" applyFill="1" applyBorder="1" applyAlignment="1">
      <alignment vertical="center"/>
      <protection/>
    </xf>
    <xf numFmtId="0" fontId="22" fillId="0" borderId="20" xfId="61" applyNumberFormat="1" applyFont="1" applyFill="1" applyBorder="1" applyAlignment="1" applyProtection="1">
      <alignment horizontal="left" vertical="top" wrapText="1"/>
      <protection/>
    </xf>
    <xf numFmtId="0" fontId="22" fillId="0" borderId="17" xfId="58" applyNumberFormat="1" applyFont="1" applyFill="1" applyBorder="1" applyAlignment="1">
      <alignment horizontal="center" vertical="top" wrapText="1"/>
      <protection/>
    </xf>
    <xf numFmtId="0" fontId="22" fillId="0" borderId="16" xfId="61" applyNumberFormat="1" applyFont="1" applyFill="1" applyBorder="1" applyAlignment="1">
      <alignment horizontal="center" vertical="top" wrapText="1"/>
      <protection/>
    </xf>
    <xf numFmtId="0" fontId="26" fillId="0" borderId="17" xfId="61" applyNumberFormat="1" applyFont="1" applyFill="1" applyBorder="1" applyAlignment="1">
      <alignment vertical="top" wrapText="1"/>
      <protection/>
    </xf>
    <xf numFmtId="0" fontId="22" fillId="0" borderId="17" xfId="58" applyNumberFormat="1" applyFont="1" applyFill="1" applyBorder="1" applyAlignment="1">
      <alignment horizontal="center" vertical="center" wrapText="1"/>
      <protection/>
    </xf>
    <xf numFmtId="0" fontId="22" fillId="0" borderId="16" xfId="58" applyNumberFormat="1" applyFont="1" applyFill="1" applyBorder="1" applyAlignment="1">
      <alignment horizontal="center" vertical="top" wrapText="1"/>
      <protection/>
    </xf>
    <xf numFmtId="0" fontId="22" fillId="0" borderId="21" xfId="58" applyNumberFormat="1" applyFont="1" applyFill="1" applyBorder="1" applyAlignment="1">
      <alignment horizontal="center" vertical="top" wrapText="1"/>
      <protection/>
    </xf>
    <xf numFmtId="0" fontId="22" fillId="0" borderId="10" xfId="58" applyNumberFormat="1" applyFont="1" applyFill="1" applyBorder="1" applyAlignment="1">
      <alignment horizontal="center" vertical="top" wrapText="1"/>
      <protection/>
    </xf>
    <xf numFmtId="0" fontId="22" fillId="0" borderId="10" xfId="58" applyNumberFormat="1" applyFont="1" applyFill="1" applyBorder="1" applyAlignment="1">
      <alignment horizontal="center" vertical="center" wrapText="1"/>
      <protection/>
    </xf>
    <xf numFmtId="0" fontId="27" fillId="0" borderId="10" xfId="58" applyNumberFormat="1" applyFont="1" applyFill="1" applyBorder="1" applyAlignment="1">
      <alignment horizontal="center" vertical="top" wrapText="1"/>
      <protection/>
    </xf>
    <xf numFmtId="0" fontId="22" fillId="0" borderId="0" xfId="58" applyNumberFormat="1" applyFont="1" applyFill="1" applyBorder="1" applyAlignment="1">
      <alignment horizontal="center" vertical="top" wrapText="1"/>
      <protection/>
    </xf>
    <xf numFmtId="0" fontId="11" fillId="0" borderId="10" xfId="0" applyFont="1" applyFill="1" applyBorder="1" applyAlignment="1">
      <alignment horizontal="center" vertical="center"/>
    </xf>
    <xf numFmtId="0" fontId="22" fillId="0" borderId="18" xfId="61" applyNumberFormat="1" applyFont="1" applyFill="1" applyBorder="1" applyAlignment="1">
      <alignment horizontal="left" vertical="top"/>
      <protection/>
    </xf>
    <xf numFmtId="0" fontId="22" fillId="0" borderId="22" xfId="61" applyNumberFormat="1" applyFont="1" applyFill="1" applyBorder="1" applyAlignment="1">
      <alignment horizontal="left" vertical="top"/>
      <protection/>
    </xf>
    <xf numFmtId="0" fontId="22" fillId="0" borderId="20" xfId="61" applyNumberFormat="1" applyFont="1" applyFill="1" applyBorder="1" applyAlignment="1">
      <alignment horizontal="left" vertical="top"/>
      <protection/>
    </xf>
    <xf numFmtId="0" fontId="22" fillId="0" borderId="23" xfId="61" applyNumberFormat="1" applyFont="1" applyFill="1" applyBorder="1" applyAlignment="1">
      <alignment horizontal="left" vertical="top"/>
      <protection/>
    </xf>
    <xf numFmtId="0" fontId="4" fillId="0" borderId="0" xfId="58" applyNumberFormat="1" applyFont="1" applyFill="1" applyAlignment="1">
      <alignment vertical="top" wrapText="1"/>
      <protection/>
    </xf>
    <xf numFmtId="0" fontId="19" fillId="0" borderId="0" xfId="58" applyNumberFormat="1" applyFont="1" applyFill="1" applyBorder="1" applyAlignment="1">
      <alignment horizontal="right" vertical="top"/>
      <protection/>
    </xf>
    <xf numFmtId="0" fontId="23" fillId="0" borderId="0" xfId="58" applyNumberFormat="1" applyFont="1" applyFill="1" applyBorder="1" applyAlignment="1">
      <alignment horizontal="left" vertical="center" wrapText="1"/>
      <protection/>
    </xf>
    <xf numFmtId="0" fontId="24" fillId="0" borderId="12" xfId="58" applyNumberFormat="1" applyFont="1" applyFill="1" applyBorder="1" applyAlignment="1" applyProtection="1">
      <alignment horizontal="center" wrapText="1"/>
      <protection locked="0"/>
    </xf>
    <xf numFmtId="0" fontId="22" fillId="34" borderId="18" xfId="61" applyNumberFormat="1" applyFont="1" applyFill="1" applyBorder="1" applyAlignment="1" applyProtection="1">
      <alignment horizontal="left" vertical="top"/>
      <protection locked="0"/>
    </xf>
    <xf numFmtId="0" fontId="12" fillId="0" borderId="18" xfId="61" applyNumberFormat="1" applyFont="1" applyFill="1" applyBorder="1" applyAlignment="1">
      <alignment horizontal="center" vertical="top" wrapText="1"/>
      <protection/>
    </xf>
    <xf numFmtId="0" fontId="25" fillId="0" borderId="18" xfId="58" applyNumberFormat="1" applyFont="1" applyFill="1" applyBorder="1" applyAlignment="1">
      <alignment horizontal="center" vertical="center" wrapText="1"/>
      <protection/>
    </xf>
    <xf numFmtId="0" fontId="22" fillId="0" borderId="24" xfId="58" applyNumberFormat="1" applyFont="1" applyFill="1" applyBorder="1" applyAlignment="1" applyProtection="1">
      <alignment horizontal="center" vertical="top"/>
      <protection/>
    </xf>
    <xf numFmtId="0" fontId="22" fillId="0" borderId="25" xfId="58" applyNumberFormat="1" applyFont="1" applyFill="1" applyBorder="1" applyAlignment="1" applyProtection="1">
      <alignment horizontal="center" vertical="top"/>
      <protection/>
    </xf>
    <xf numFmtId="0" fontId="22" fillId="0" borderId="26" xfId="58" applyNumberFormat="1" applyFont="1" applyFill="1" applyBorder="1" applyAlignment="1" applyProtection="1">
      <alignment horizontal="center" vertical="top"/>
      <protection/>
    </xf>
    <xf numFmtId="0" fontId="7"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46"/>
  <sheetViews>
    <sheetView showGridLines="0" zoomScale="86" zoomScaleNormal="86" zoomScalePageLayoutView="0" workbookViewId="0" topLeftCell="A1">
      <selection activeCell="B17" sqref="B17"/>
    </sheetView>
  </sheetViews>
  <sheetFormatPr defaultColWidth="9.140625" defaultRowHeight="15"/>
  <cols>
    <col min="1" max="1" width="9.57421875" style="1" customWidth="1"/>
    <col min="2" max="2" width="98.8515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M1" s="50"/>
      <c r="N1" s="50"/>
      <c r="O1" s="51"/>
      <c r="P1" s="51"/>
      <c r="Q1" s="52"/>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IE1" s="5"/>
      <c r="IF1" s="5"/>
      <c r="IG1" s="5"/>
      <c r="IH1" s="5"/>
      <c r="II1" s="5"/>
    </row>
    <row r="2" spans="1:55" s="4" customFormat="1" ht="25.5" customHeight="1" hidden="1">
      <c r="A2" s="53" t="s">
        <v>0</v>
      </c>
      <c r="B2" s="53" t="s">
        <v>1</v>
      </c>
      <c r="C2" s="53" t="s">
        <v>2</v>
      </c>
      <c r="D2" s="53" t="s">
        <v>3</v>
      </c>
      <c r="E2" s="53" t="s">
        <v>4</v>
      </c>
      <c r="F2" s="50"/>
      <c r="G2" s="50"/>
      <c r="H2" s="50"/>
      <c r="I2" s="50"/>
      <c r="J2" s="54"/>
      <c r="K2" s="54"/>
      <c r="L2" s="54"/>
      <c r="M2" s="50"/>
      <c r="N2" s="50"/>
      <c r="O2" s="51"/>
      <c r="P2" s="51"/>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row>
    <row r="3" spans="1:243" s="4" customFormat="1" ht="30" customHeight="1" hidden="1">
      <c r="A3" s="50" t="s">
        <v>5</v>
      </c>
      <c r="B3" s="50"/>
      <c r="C3" s="50" t="s">
        <v>6</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IE3" s="5"/>
      <c r="IF3" s="5"/>
      <c r="IG3" s="5"/>
      <c r="IH3" s="5"/>
      <c r="II3" s="5"/>
    </row>
    <row r="4" spans="1:243" s="6" customFormat="1" ht="30.75" customHeight="1">
      <c r="A4" s="73" t="s">
        <v>52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8.25" customHeight="1">
      <c r="A5" s="73" t="s">
        <v>116</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117</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8" customFormat="1" ht="58.5" customHeight="1">
      <c r="A8" s="55" t="s">
        <v>40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9"/>
      <c r="IF8" s="9"/>
      <c r="IG8" s="9"/>
      <c r="IH8" s="9"/>
      <c r="II8" s="9"/>
    </row>
    <row r="9" spans="1:243" s="10" customFormat="1" ht="61.5" customHeight="1">
      <c r="A9" s="77" t="s">
        <v>53</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1"/>
      <c r="IF9" s="11"/>
      <c r="IG9" s="11"/>
      <c r="IH9" s="11"/>
      <c r="II9" s="11"/>
    </row>
    <row r="10" spans="1:243" s="12" customFormat="1" ht="18.75" customHeight="1">
      <c r="A10" s="56" t="s">
        <v>54</v>
      </c>
      <c r="B10" s="56" t="s">
        <v>55</v>
      </c>
      <c r="C10" s="56" t="s">
        <v>55</v>
      </c>
      <c r="D10" s="56" t="s">
        <v>54</v>
      </c>
      <c r="E10" s="56" t="s">
        <v>55</v>
      </c>
      <c r="F10" s="56" t="s">
        <v>8</v>
      </c>
      <c r="G10" s="56" t="s">
        <v>8</v>
      </c>
      <c r="H10" s="56" t="s">
        <v>9</v>
      </c>
      <c r="I10" s="56" t="s">
        <v>55</v>
      </c>
      <c r="J10" s="56" t="s">
        <v>54</v>
      </c>
      <c r="K10" s="56" t="s">
        <v>56</v>
      </c>
      <c r="L10" s="56" t="s">
        <v>55</v>
      </c>
      <c r="M10" s="56" t="s">
        <v>54</v>
      </c>
      <c r="N10" s="56" t="s">
        <v>8</v>
      </c>
      <c r="O10" s="56" t="s">
        <v>8</v>
      </c>
      <c r="P10" s="56" t="s">
        <v>8</v>
      </c>
      <c r="Q10" s="56" t="s">
        <v>8</v>
      </c>
      <c r="R10" s="56" t="s">
        <v>9</v>
      </c>
      <c r="S10" s="56" t="s">
        <v>9</v>
      </c>
      <c r="T10" s="56" t="s">
        <v>8</v>
      </c>
      <c r="U10" s="56" t="s">
        <v>8</v>
      </c>
      <c r="V10" s="56" t="s">
        <v>8</v>
      </c>
      <c r="W10" s="56" t="s">
        <v>8</v>
      </c>
      <c r="X10" s="56" t="s">
        <v>9</v>
      </c>
      <c r="Y10" s="56" t="s">
        <v>9</v>
      </c>
      <c r="Z10" s="56" t="s">
        <v>8</v>
      </c>
      <c r="AA10" s="56" t="s">
        <v>8</v>
      </c>
      <c r="AB10" s="56" t="s">
        <v>8</v>
      </c>
      <c r="AC10" s="56" t="s">
        <v>8</v>
      </c>
      <c r="AD10" s="56" t="s">
        <v>9</v>
      </c>
      <c r="AE10" s="56" t="s">
        <v>9</v>
      </c>
      <c r="AF10" s="56" t="s">
        <v>8</v>
      </c>
      <c r="AG10" s="56" t="s">
        <v>8</v>
      </c>
      <c r="AH10" s="56" t="s">
        <v>8</v>
      </c>
      <c r="AI10" s="56" t="s">
        <v>8</v>
      </c>
      <c r="AJ10" s="56" t="s">
        <v>9</v>
      </c>
      <c r="AK10" s="56" t="s">
        <v>9</v>
      </c>
      <c r="AL10" s="56" t="s">
        <v>8</v>
      </c>
      <c r="AM10" s="56" t="s">
        <v>8</v>
      </c>
      <c r="AN10" s="56" t="s">
        <v>8</v>
      </c>
      <c r="AO10" s="56" t="s">
        <v>8</v>
      </c>
      <c r="AP10" s="56" t="s">
        <v>9</v>
      </c>
      <c r="AQ10" s="56" t="s">
        <v>9</v>
      </c>
      <c r="AR10" s="56" t="s">
        <v>8</v>
      </c>
      <c r="AS10" s="56" t="s">
        <v>8</v>
      </c>
      <c r="AT10" s="56" t="s">
        <v>54</v>
      </c>
      <c r="AU10" s="56" t="s">
        <v>54</v>
      </c>
      <c r="AV10" s="56" t="s">
        <v>9</v>
      </c>
      <c r="AW10" s="56" t="s">
        <v>9</v>
      </c>
      <c r="AX10" s="56" t="s">
        <v>54</v>
      </c>
      <c r="AY10" s="56" t="s">
        <v>54</v>
      </c>
      <c r="AZ10" s="56" t="s">
        <v>10</v>
      </c>
      <c r="BA10" s="56" t="s">
        <v>54</v>
      </c>
      <c r="BB10" s="56" t="s">
        <v>54</v>
      </c>
      <c r="BC10" s="56" t="s">
        <v>55</v>
      </c>
      <c r="IE10" s="13"/>
      <c r="IF10" s="13"/>
      <c r="IG10" s="13"/>
      <c r="IH10" s="13"/>
      <c r="II10" s="13"/>
    </row>
    <row r="11" spans="1:243" s="12" customFormat="1" ht="67.5" customHeight="1">
      <c r="A11" s="56" t="s">
        <v>11</v>
      </c>
      <c r="B11" s="56" t="s">
        <v>12</v>
      </c>
      <c r="C11" s="56" t="s">
        <v>13</v>
      </c>
      <c r="D11" s="56" t="s">
        <v>14</v>
      </c>
      <c r="E11" s="56" t="s">
        <v>15</v>
      </c>
      <c r="F11" s="56" t="s">
        <v>57</v>
      </c>
      <c r="G11" s="56"/>
      <c r="H11" s="56"/>
      <c r="I11" s="56" t="s">
        <v>16</v>
      </c>
      <c r="J11" s="56" t="s">
        <v>17</v>
      </c>
      <c r="K11" s="56" t="s">
        <v>18</v>
      </c>
      <c r="L11" s="56" t="s">
        <v>19</v>
      </c>
      <c r="M11" s="57" t="s">
        <v>58</v>
      </c>
      <c r="N11" s="56" t="s">
        <v>20</v>
      </c>
      <c r="O11" s="56" t="s">
        <v>21</v>
      </c>
      <c r="P11" s="56" t="s">
        <v>22</v>
      </c>
      <c r="Q11" s="56" t="s">
        <v>23</v>
      </c>
      <c r="R11" s="56"/>
      <c r="S11" s="56"/>
      <c r="T11" s="56" t="s">
        <v>24</v>
      </c>
      <c r="U11" s="56" t="s">
        <v>25</v>
      </c>
      <c r="V11" s="56" t="s">
        <v>26</v>
      </c>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59</v>
      </c>
      <c r="BB11" s="58" t="s">
        <v>27</v>
      </c>
      <c r="BC11" s="58" t="s">
        <v>28</v>
      </c>
      <c r="IE11" s="13"/>
      <c r="IF11" s="13"/>
      <c r="IG11" s="13"/>
      <c r="IH11" s="13"/>
      <c r="II11" s="13"/>
    </row>
    <row r="12" spans="1:243" s="12" customFormat="1" ht="14.25">
      <c r="A12" s="59">
        <v>1</v>
      </c>
      <c r="B12" s="56">
        <v>2</v>
      </c>
      <c r="C12" s="60">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2">
        <v>7</v>
      </c>
      <c r="BB12" s="62">
        <v>54</v>
      </c>
      <c r="BC12" s="62">
        <v>8</v>
      </c>
      <c r="IE12" s="13"/>
      <c r="IF12" s="13"/>
      <c r="IG12" s="13"/>
      <c r="IH12" s="13"/>
      <c r="II12" s="13"/>
    </row>
    <row r="13" spans="1:243" s="12" customFormat="1" ht="18.75">
      <c r="A13" s="63">
        <v>1</v>
      </c>
      <c r="B13" s="64" t="s">
        <v>51</v>
      </c>
      <c r="C13" s="65"/>
      <c r="D13" s="78"/>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80"/>
      <c r="IA13" s="12">
        <v>1</v>
      </c>
      <c r="IB13" s="12" t="s">
        <v>51</v>
      </c>
      <c r="IE13" s="13"/>
      <c r="IF13" s="13"/>
      <c r="IG13" s="13"/>
      <c r="IH13" s="13"/>
      <c r="II13" s="13"/>
    </row>
    <row r="14" spans="1:243" s="14" customFormat="1" ht="33.75" customHeight="1">
      <c r="A14" s="66">
        <v>1.01</v>
      </c>
      <c r="B14" s="17" t="s">
        <v>61</v>
      </c>
      <c r="C14" s="18" t="s">
        <v>42</v>
      </c>
      <c r="D14" s="78"/>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80"/>
      <c r="IA14" s="14">
        <v>1.01</v>
      </c>
      <c r="IB14" s="16" t="s">
        <v>61</v>
      </c>
      <c r="IC14" s="14" t="s">
        <v>42</v>
      </c>
      <c r="IE14" s="15"/>
      <c r="IF14" s="15" t="s">
        <v>29</v>
      </c>
      <c r="IG14" s="15" t="s">
        <v>30</v>
      </c>
      <c r="IH14" s="15">
        <v>10</v>
      </c>
      <c r="II14" s="15" t="s">
        <v>31</v>
      </c>
    </row>
    <row r="15" spans="1:243" s="14" customFormat="1" ht="35.25" customHeight="1">
      <c r="A15" s="63">
        <v>1.02</v>
      </c>
      <c r="B15" s="17" t="s">
        <v>101</v>
      </c>
      <c r="C15" s="18" t="s">
        <v>43</v>
      </c>
      <c r="D15" s="78"/>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80"/>
      <c r="IA15" s="14">
        <v>1.02</v>
      </c>
      <c r="IB15" s="16" t="s">
        <v>101</v>
      </c>
      <c r="IC15" s="14" t="s">
        <v>43</v>
      </c>
      <c r="IE15" s="15"/>
      <c r="IF15" s="15" t="s">
        <v>35</v>
      </c>
      <c r="IG15" s="15" t="s">
        <v>30</v>
      </c>
      <c r="IH15" s="15">
        <v>123.223</v>
      </c>
      <c r="II15" s="15" t="s">
        <v>32</v>
      </c>
    </row>
    <row r="16" spans="1:243" s="14" customFormat="1" ht="50.25" customHeight="1">
      <c r="A16" s="66">
        <v>1.03</v>
      </c>
      <c r="B16" s="17" t="s">
        <v>102</v>
      </c>
      <c r="C16" s="18" t="s">
        <v>44</v>
      </c>
      <c r="D16" s="18">
        <v>2</v>
      </c>
      <c r="E16" s="19" t="s">
        <v>97</v>
      </c>
      <c r="F16" s="20">
        <v>7783.7</v>
      </c>
      <c r="G16" s="21"/>
      <c r="H16" s="21"/>
      <c r="I16" s="22" t="s">
        <v>33</v>
      </c>
      <c r="J16" s="23">
        <f>IF(I16="Less(-)",-1,1)</f>
        <v>1</v>
      </c>
      <c r="K16" s="21" t="s">
        <v>34</v>
      </c>
      <c r="L16" s="21" t="s">
        <v>4</v>
      </c>
      <c r="M16" s="24"/>
      <c r="N16" s="21"/>
      <c r="O16" s="21"/>
      <c r="P16" s="25"/>
      <c r="Q16" s="21"/>
      <c r="R16" s="21"/>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6">
        <f>ROUND(total_amount_ba($B$2,$D$2,D16,F16,J16,K16,M16),0)</f>
        <v>15567</v>
      </c>
      <c r="BB16" s="27">
        <f>BA16+SUM(N16:AZ16)</f>
        <v>15567</v>
      </c>
      <c r="BC16" s="28" t="str">
        <f>SpellNumber(L16,BB16)</f>
        <v>INR  Fifteen Thousand Five Hundred &amp; Sixty Seven  Only</v>
      </c>
      <c r="IA16" s="14">
        <v>1.03</v>
      </c>
      <c r="IB16" s="16" t="s">
        <v>102</v>
      </c>
      <c r="IC16" s="14" t="s">
        <v>44</v>
      </c>
      <c r="ID16" s="14">
        <v>2</v>
      </c>
      <c r="IE16" s="15" t="s">
        <v>97</v>
      </c>
      <c r="IF16" s="15"/>
      <c r="IG16" s="15"/>
      <c r="IH16" s="15"/>
      <c r="II16" s="15"/>
    </row>
    <row r="17" spans="1:243" s="14" customFormat="1" ht="66" customHeight="1">
      <c r="A17" s="63">
        <v>1.04</v>
      </c>
      <c r="B17" s="17" t="s">
        <v>103</v>
      </c>
      <c r="C17" s="18" t="s">
        <v>47</v>
      </c>
      <c r="D17" s="78"/>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80"/>
      <c r="IA17" s="14">
        <v>1.04</v>
      </c>
      <c r="IB17" s="16" t="s">
        <v>103</v>
      </c>
      <c r="IC17" s="14" t="s">
        <v>47</v>
      </c>
      <c r="IE17" s="15"/>
      <c r="IF17" s="15"/>
      <c r="IG17" s="15"/>
      <c r="IH17" s="15"/>
      <c r="II17" s="15"/>
    </row>
    <row r="18" spans="1:243" s="14" customFormat="1" ht="53.25" customHeight="1">
      <c r="A18" s="66">
        <v>1.05</v>
      </c>
      <c r="B18" s="17" t="s">
        <v>104</v>
      </c>
      <c r="C18" s="18" t="s">
        <v>45</v>
      </c>
      <c r="D18" s="18">
        <v>1</v>
      </c>
      <c r="E18" s="19" t="s">
        <v>97</v>
      </c>
      <c r="F18" s="20">
        <v>9465.8</v>
      </c>
      <c r="G18" s="21"/>
      <c r="H18" s="21"/>
      <c r="I18" s="22" t="s">
        <v>33</v>
      </c>
      <c r="J18" s="23">
        <f>IF(I18="Less(-)",-1,1)</f>
        <v>1</v>
      </c>
      <c r="K18" s="21" t="s">
        <v>34</v>
      </c>
      <c r="L18" s="21" t="s">
        <v>4</v>
      </c>
      <c r="M18" s="24"/>
      <c r="N18" s="21"/>
      <c r="O18" s="21"/>
      <c r="P18" s="25"/>
      <c r="Q18" s="21"/>
      <c r="R18" s="21"/>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6">
        <f>ROUND(total_amount_ba($B$2,$D$2,D18,F18,J18,K18,M18),0)</f>
        <v>9466</v>
      </c>
      <c r="BB18" s="27">
        <f>BA18+SUM(N18:AZ18)</f>
        <v>9466</v>
      </c>
      <c r="BC18" s="28" t="str">
        <f>SpellNumber(L18,BB18)</f>
        <v>INR  Nine Thousand Four Hundred &amp; Sixty Six  Only</v>
      </c>
      <c r="IA18" s="14">
        <v>1.05</v>
      </c>
      <c r="IB18" s="16" t="s">
        <v>104</v>
      </c>
      <c r="IC18" s="14" t="s">
        <v>45</v>
      </c>
      <c r="ID18" s="14">
        <v>1</v>
      </c>
      <c r="IE18" s="15" t="s">
        <v>97</v>
      </c>
      <c r="IF18" s="15"/>
      <c r="IG18" s="15"/>
      <c r="IH18" s="15"/>
      <c r="II18" s="15"/>
    </row>
    <row r="19" spans="1:243" s="14" customFormat="1" ht="24.75" customHeight="1">
      <c r="A19" s="63">
        <v>1.06</v>
      </c>
      <c r="B19" s="17" t="s">
        <v>62</v>
      </c>
      <c r="C19" s="18" t="s">
        <v>48</v>
      </c>
      <c r="D19" s="78"/>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80"/>
      <c r="IA19" s="14">
        <v>1.06</v>
      </c>
      <c r="IB19" s="16" t="s">
        <v>62</v>
      </c>
      <c r="IC19" s="14" t="s">
        <v>48</v>
      </c>
      <c r="IE19" s="15"/>
      <c r="IF19" s="15"/>
      <c r="IG19" s="15"/>
      <c r="IH19" s="15"/>
      <c r="II19" s="15"/>
    </row>
    <row r="20" spans="1:243" s="14" customFormat="1" ht="80.25" customHeight="1">
      <c r="A20" s="66">
        <v>1.07</v>
      </c>
      <c r="B20" s="17" t="s">
        <v>105</v>
      </c>
      <c r="C20" s="18" t="s">
        <v>49</v>
      </c>
      <c r="D20" s="18">
        <v>1.5</v>
      </c>
      <c r="E20" s="19" t="s">
        <v>97</v>
      </c>
      <c r="F20" s="20">
        <v>10391.4</v>
      </c>
      <c r="G20" s="21"/>
      <c r="H20" s="21"/>
      <c r="I20" s="22" t="s">
        <v>33</v>
      </c>
      <c r="J20" s="23">
        <f>IF(I20="Less(-)",-1,1)</f>
        <v>1</v>
      </c>
      <c r="K20" s="21" t="s">
        <v>34</v>
      </c>
      <c r="L20" s="21" t="s">
        <v>4</v>
      </c>
      <c r="M20" s="24"/>
      <c r="N20" s="21"/>
      <c r="O20" s="21"/>
      <c r="P20" s="25"/>
      <c r="Q20" s="21"/>
      <c r="R20" s="21"/>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6">
        <f>ROUND(total_amount_ba($B$2,$D$2,D20,F20,J20,K20,M20),0)</f>
        <v>15587</v>
      </c>
      <c r="BB20" s="27">
        <f>BA20+SUM(N20:AZ20)</f>
        <v>15587</v>
      </c>
      <c r="BC20" s="28" t="str">
        <f>SpellNumber(L20,BB20)</f>
        <v>INR  Fifteen Thousand Five Hundred &amp; Eighty Seven  Only</v>
      </c>
      <c r="IA20" s="14">
        <v>1.07</v>
      </c>
      <c r="IB20" s="16" t="s">
        <v>105</v>
      </c>
      <c r="IC20" s="14" t="s">
        <v>49</v>
      </c>
      <c r="ID20" s="14">
        <v>1.5</v>
      </c>
      <c r="IE20" s="15" t="s">
        <v>97</v>
      </c>
      <c r="IF20" s="15"/>
      <c r="IG20" s="15"/>
      <c r="IH20" s="15"/>
      <c r="II20" s="15"/>
    </row>
    <row r="21" spans="1:243" s="14" customFormat="1" ht="39" customHeight="1">
      <c r="A21" s="63">
        <v>1.08</v>
      </c>
      <c r="B21" s="17" t="s">
        <v>63</v>
      </c>
      <c r="C21" s="18" t="s">
        <v>46</v>
      </c>
      <c r="D21" s="78"/>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80"/>
      <c r="IA21" s="14">
        <v>1.08</v>
      </c>
      <c r="IB21" s="16" t="s">
        <v>63</v>
      </c>
      <c r="IC21" s="14" t="s">
        <v>46</v>
      </c>
      <c r="IE21" s="15"/>
      <c r="IF21" s="15"/>
      <c r="IG21" s="15"/>
      <c r="IH21" s="15"/>
      <c r="II21" s="15"/>
    </row>
    <row r="22" spans="1:243" s="14" customFormat="1" ht="43.5" customHeight="1">
      <c r="A22" s="66">
        <v>1.09</v>
      </c>
      <c r="B22" s="17" t="s">
        <v>106</v>
      </c>
      <c r="C22" s="18" t="s">
        <v>50</v>
      </c>
      <c r="D22" s="18">
        <v>16</v>
      </c>
      <c r="E22" s="19" t="s">
        <v>98</v>
      </c>
      <c r="F22" s="20">
        <v>804.25</v>
      </c>
      <c r="G22" s="21"/>
      <c r="H22" s="21"/>
      <c r="I22" s="22" t="s">
        <v>33</v>
      </c>
      <c r="J22" s="23">
        <f>IF(I22="Less(-)",-1,1)</f>
        <v>1</v>
      </c>
      <c r="K22" s="21" t="s">
        <v>34</v>
      </c>
      <c r="L22" s="21" t="s">
        <v>4</v>
      </c>
      <c r="M22" s="24"/>
      <c r="N22" s="21"/>
      <c r="O22" s="21"/>
      <c r="P22" s="25"/>
      <c r="Q22" s="21"/>
      <c r="R22" s="21"/>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6">
        <f>ROUND(total_amount_ba($B$2,$D$2,D22,F22,J22,K22,M22),0)</f>
        <v>12868</v>
      </c>
      <c r="BB22" s="27">
        <f>BA22+SUM(N22:AZ22)</f>
        <v>12868</v>
      </c>
      <c r="BC22" s="28" t="str">
        <f>SpellNumber(L22,BB22)</f>
        <v>INR  Twelve Thousand Eight Hundred &amp; Sixty Eight  Only</v>
      </c>
      <c r="IA22" s="14">
        <v>1.09</v>
      </c>
      <c r="IB22" s="16" t="s">
        <v>106</v>
      </c>
      <c r="IC22" s="14" t="s">
        <v>50</v>
      </c>
      <c r="ID22" s="14">
        <v>16</v>
      </c>
      <c r="IE22" s="15" t="s">
        <v>98</v>
      </c>
      <c r="IF22" s="15"/>
      <c r="IG22" s="15"/>
      <c r="IH22" s="15"/>
      <c r="II22" s="15"/>
    </row>
    <row r="23" spans="1:243" s="14" customFormat="1" ht="32.25" customHeight="1">
      <c r="A23" s="63">
        <v>1.1</v>
      </c>
      <c r="B23" s="17" t="s">
        <v>64</v>
      </c>
      <c r="C23" s="18" t="s">
        <v>60</v>
      </c>
      <c r="D23" s="78"/>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80"/>
      <c r="IA23" s="14">
        <v>1.1</v>
      </c>
      <c r="IB23" s="16" t="s">
        <v>64</v>
      </c>
      <c r="IC23" s="14" t="s">
        <v>60</v>
      </c>
      <c r="IE23" s="15"/>
      <c r="IF23" s="15"/>
      <c r="IG23" s="15"/>
      <c r="IH23" s="15"/>
      <c r="II23" s="15"/>
    </row>
    <row r="24" spans="1:243" s="14" customFormat="1" ht="40.5" customHeight="1">
      <c r="A24" s="66">
        <v>1.11</v>
      </c>
      <c r="B24" s="17" t="s">
        <v>65</v>
      </c>
      <c r="C24" s="18" t="s">
        <v>77</v>
      </c>
      <c r="D24" s="18">
        <v>170</v>
      </c>
      <c r="E24" s="19" t="s">
        <v>99</v>
      </c>
      <c r="F24" s="20">
        <v>181.9</v>
      </c>
      <c r="G24" s="21"/>
      <c r="H24" s="21"/>
      <c r="I24" s="22" t="s">
        <v>33</v>
      </c>
      <c r="J24" s="23">
        <f>IF(I24="Less(-)",-1,1)</f>
        <v>1</v>
      </c>
      <c r="K24" s="21" t="s">
        <v>34</v>
      </c>
      <c r="L24" s="21" t="s">
        <v>4</v>
      </c>
      <c r="M24" s="24"/>
      <c r="N24" s="21"/>
      <c r="O24" s="21"/>
      <c r="P24" s="25"/>
      <c r="Q24" s="21"/>
      <c r="R24" s="21"/>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6">
        <f>ROUND(total_amount_ba($B$2,$D$2,D24,F24,J24,K24,M24),0)</f>
        <v>30923</v>
      </c>
      <c r="BB24" s="27">
        <f>BA24+SUM(N24:AZ24)</f>
        <v>30923</v>
      </c>
      <c r="BC24" s="28" t="str">
        <f>SpellNumber(L24,BB24)</f>
        <v>INR  Thirty Thousand Nine Hundred &amp; Twenty Three  Only</v>
      </c>
      <c r="IA24" s="14">
        <v>1.11</v>
      </c>
      <c r="IB24" s="16" t="s">
        <v>65</v>
      </c>
      <c r="IC24" s="14" t="s">
        <v>77</v>
      </c>
      <c r="ID24" s="14">
        <v>170</v>
      </c>
      <c r="IE24" s="15" t="s">
        <v>99</v>
      </c>
      <c r="IF24" s="15"/>
      <c r="IG24" s="15"/>
      <c r="IH24" s="15"/>
      <c r="II24" s="15"/>
    </row>
    <row r="25" spans="1:243" s="14" customFormat="1" ht="36.75" customHeight="1">
      <c r="A25" s="63">
        <v>1.12</v>
      </c>
      <c r="B25" s="17" t="s">
        <v>66</v>
      </c>
      <c r="C25" s="18" t="s">
        <v>78</v>
      </c>
      <c r="D25" s="78"/>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80"/>
      <c r="IA25" s="14">
        <v>1.12</v>
      </c>
      <c r="IB25" s="16" t="s">
        <v>66</v>
      </c>
      <c r="IC25" s="14" t="s">
        <v>78</v>
      </c>
      <c r="IE25" s="15"/>
      <c r="IF25" s="15"/>
      <c r="IG25" s="15"/>
      <c r="IH25" s="15"/>
      <c r="II25" s="15"/>
    </row>
    <row r="26" spans="1:243" s="14" customFormat="1" ht="27.75" customHeight="1">
      <c r="A26" s="66">
        <v>1.13</v>
      </c>
      <c r="B26" s="17" t="s">
        <v>67</v>
      </c>
      <c r="C26" s="18" t="s">
        <v>79</v>
      </c>
      <c r="D26" s="18">
        <v>90</v>
      </c>
      <c r="E26" s="19" t="s">
        <v>100</v>
      </c>
      <c r="F26" s="20">
        <v>89.65</v>
      </c>
      <c r="G26" s="21"/>
      <c r="H26" s="21"/>
      <c r="I26" s="22" t="s">
        <v>33</v>
      </c>
      <c r="J26" s="23">
        <f>IF(I26="Less(-)",-1,1)</f>
        <v>1</v>
      </c>
      <c r="K26" s="21" t="s">
        <v>34</v>
      </c>
      <c r="L26" s="21" t="s">
        <v>4</v>
      </c>
      <c r="M26" s="24"/>
      <c r="N26" s="21"/>
      <c r="O26" s="21"/>
      <c r="P26" s="25"/>
      <c r="Q26" s="21"/>
      <c r="R26" s="21"/>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6">
        <f>ROUND(total_amount_ba($B$2,$D$2,D26,F26,J26,K26,M26),0)</f>
        <v>8069</v>
      </c>
      <c r="BB26" s="27">
        <f>BA26+SUM(N26:AZ26)</f>
        <v>8069</v>
      </c>
      <c r="BC26" s="28" t="str">
        <f>SpellNumber(L26,BB26)</f>
        <v>INR  Eight Thousand  &amp;Sixty Nine  Only</v>
      </c>
      <c r="IA26" s="14">
        <v>1.13</v>
      </c>
      <c r="IB26" s="16" t="s">
        <v>67</v>
      </c>
      <c r="IC26" s="14" t="s">
        <v>79</v>
      </c>
      <c r="ID26" s="14">
        <v>90</v>
      </c>
      <c r="IE26" s="15" t="s">
        <v>100</v>
      </c>
      <c r="IF26" s="15"/>
      <c r="IG26" s="15"/>
      <c r="IH26" s="15"/>
      <c r="II26" s="15"/>
    </row>
    <row r="27" spans="1:243" s="14" customFormat="1" ht="28.5" customHeight="1">
      <c r="A27" s="63">
        <v>1.14</v>
      </c>
      <c r="B27" s="17" t="s">
        <v>68</v>
      </c>
      <c r="C27" s="18" t="s">
        <v>80</v>
      </c>
      <c r="D27" s="78"/>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0"/>
      <c r="IA27" s="14">
        <v>1.14</v>
      </c>
      <c r="IB27" s="16" t="s">
        <v>68</v>
      </c>
      <c r="IC27" s="14" t="s">
        <v>80</v>
      </c>
      <c r="IE27" s="15"/>
      <c r="IF27" s="15"/>
      <c r="IG27" s="15"/>
      <c r="IH27" s="15"/>
      <c r="II27" s="15"/>
    </row>
    <row r="28" spans="1:243" s="14" customFormat="1" ht="41.25" customHeight="1">
      <c r="A28" s="66">
        <v>1.15</v>
      </c>
      <c r="B28" s="17" t="s">
        <v>107</v>
      </c>
      <c r="C28" s="18" t="s">
        <v>81</v>
      </c>
      <c r="D28" s="78"/>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0"/>
      <c r="IA28" s="14">
        <v>1.15</v>
      </c>
      <c r="IB28" s="16" t="s">
        <v>107</v>
      </c>
      <c r="IC28" s="14" t="s">
        <v>81</v>
      </c>
      <c r="IE28" s="15"/>
      <c r="IF28" s="15"/>
      <c r="IG28" s="15"/>
      <c r="IH28" s="15"/>
      <c r="II28" s="15"/>
    </row>
    <row r="29" spans="1:243" s="14" customFormat="1" ht="32.25" customHeight="1">
      <c r="A29" s="63">
        <v>1.16</v>
      </c>
      <c r="B29" s="17" t="s">
        <v>108</v>
      </c>
      <c r="C29" s="18" t="s">
        <v>82</v>
      </c>
      <c r="D29" s="18">
        <v>7</v>
      </c>
      <c r="E29" s="19" t="s">
        <v>97</v>
      </c>
      <c r="F29" s="20">
        <v>8288.4</v>
      </c>
      <c r="G29" s="21"/>
      <c r="H29" s="21"/>
      <c r="I29" s="22" t="s">
        <v>33</v>
      </c>
      <c r="J29" s="23">
        <f>IF(I29="Less(-)",-1,1)</f>
        <v>1</v>
      </c>
      <c r="K29" s="21" t="s">
        <v>34</v>
      </c>
      <c r="L29" s="21" t="s">
        <v>4</v>
      </c>
      <c r="M29" s="24"/>
      <c r="N29" s="21"/>
      <c r="O29" s="21"/>
      <c r="P29" s="25"/>
      <c r="Q29" s="21"/>
      <c r="R29" s="21"/>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6">
        <f>ROUND(total_amount_ba($B$2,$D$2,D29,F29,J29,K29,M29),0)</f>
        <v>58019</v>
      </c>
      <c r="BB29" s="27">
        <f>BA29+SUM(N29:AZ29)</f>
        <v>58019</v>
      </c>
      <c r="BC29" s="28" t="str">
        <f>SpellNumber(L29,BB29)</f>
        <v>INR  Fifty Eight Thousand  &amp;Nineteen  Only</v>
      </c>
      <c r="IA29" s="14">
        <v>1.16</v>
      </c>
      <c r="IB29" s="16" t="s">
        <v>108</v>
      </c>
      <c r="IC29" s="14" t="s">
        <v>82</v>
      </c>
      <c r="ID29" s="14">
        <v>7</v>
      </c>
      <c r="IE29" s="15" t="s">
        <v>97</v>
      </c>
      <c r="IF29" s="15"/>
      <c r="IG29" s="15"/>
      <c r="IH29" s="15"/>
      <c r="II29" s="15"/>
    </row>
    <row r="30" spans="1:243" s="14" customFormat="1" ht="32.25" customHeight="1">
      <c r="A30" s="66">
        <v>1.17</v>
      </c>
      <c r="B30" s="17" t="s">
        <v>69</v>
      </c>
      <c r="C30" s="18" t="s">
        <v>83</v>
      </c>
      <c r="D30" s="78"/>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0"/>
      <c r="IA30" s="14">
        <v>1.17</v>
      </c>
      <c r="IB30" s="16" t="s">
        <v>69</v>
      </c>
      <c r="IC30" s="14" t="s">
        <v>83</v>
      </c>
      <c r="IE30" s="15"/>
      <c r="IF30" s="15"/>
      <c r="IG30" s="15"/>
      <c r="IH30" s="15"/>
      <c r="II30" s="15"/>
    </row>
    <row r="31" spans="1:243" s="14" customFormat="1" ht="49.5" customHeight="1">
      <c r="A31" s="63">
        <v>1.18</v>
      </c>
      <c r="B31" s="17" t="s">
        <v>70</v>
      </c>
      <c r="C31" s="18" t="s">
        <v>84</v>
      </c>
      <c r="D31" s="78"/>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0"/>
      <c r="IA31" s="14">
        <v>1.18</v>
      </c>
      <c r="IB31" s="16" t="s">
        <v>70</v>
      </c>
      <c r="IC31" s="14" t="s">
        <v>84</v>
      </c>
      <c r="IE31" s="71"/>
      <c r="IF31" s="15"/>
      <c r="IG31" s="15"/>
      <c r="IH31" s="15"/>
      <c r="II31" s="15"/>
    </row>
    <row r="32" spans="1:243" s="14" customFormat="1" ht="45.75" customHeight="1">
      <c r="A32" s="66">
        <v>1.19</v>
      </c>
      <c r="B32" s="17" t="s">
        <v>71</v>
      </c>
      <c r="C32" s="18" t="s">
        <v>85</v>
      </c>
      <c r="D32" s="18">
        <v>3500</v>
      </c>
      <c r="E32" s="19" t="s">
        <v>100</v>
      </c>
      <c r="F32" s="20">
        <v>142.3</v>
      </c>
      <c r="G32" s="21"/>
      <c r="H32" s="21"/>
      <c r="I32" s="22" t="s">
        <v>33</v>
      </c>
      <c r="J32" s="23">
        <f>IF(I32="Less(-)",-1,1)</f>
        <v>1</v>
      </c>
      <c r="K32" s="21" t="s">
        <v>34</v>
      </c>
      <c r="L32" s="21" t="s">
        <v>4</v>
      </c>
      <c r="M32" s="24"/>
      <c r="N32" s="21"/>
      <c r="O32" s="21"/>
      <c r="P32" s="25"/>
      <c r="Q32" s="21"/>
      <c r="R32" s="21"/>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6">
        <f>ROUND(total_amount_ba($B$2,$D$2,D32,F32,J32,K32,M32),0)</f>
        <v>498050</v>
      </c>
      <c r="BB32" s="27">
        <f>BA32+SUM(N32:AZ32)</f>
        <v>498050</v>
      </c>
      <c r="BC32" s="28" t="str">
        <f>SpellNumber(L32,BB32)</f>
        <v>INR  Four Lakh Ninety Eight Thousand  &amp;Fifty  Only</v>
      </c>
      <c r="IA32" s="14">
        <v>1.19</v>
      </c>
      <c r="IB32" s="16" t="s">
        <v>71</v>
      </c>
      <c r="IC32" s="14" t="s">
        <v>85</v>
      </c>
      <c r="ID32" s="14">
        <v>3500</v>
      </c>
      <c r="IE32" s="15" t="s">
        <v>100</v>
      </c>
      <c r="IF32" s="15"/>
      <c r="IG32" s="15"/>
      <c r="IH32" s="15"/>
      <c r="II32" s="15"/>
    </row>
    <row r="33" spans="1:243" s="14" customFormat="1" ht="24.75" customHeight="1">
      <c r="A33" s="63">
        <v>1.2</v>
      </c>
      <c r="B33" s="17" t="s">
        <v>109</v>
      </c>
      <c r="C33" s="18" t="s">
        <v>86</v>
      </c>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80"/>
      <c r="IA33" s="14">
        <v>1.2</v>
      </c>
      <c r="IB33" s="16" t="s">
        <v>109</v>
      </c>
      <c r="IC33" s="14" t="s">
        <v>86</v>
      </c>
      <c r="IE33" s="15"/>
      <c r="IF33" s="15"/>
      <c r="IG33" s="15"/>
      <c r="IH33" s="15"/>
      <c r="II33" s="15"/>
    </row>
    <row r="34" spans="1:243" s="14" customFormat="1" ht="108.75" customHeight="1">
      <c r="A34" s="66">
        <v>1.21</v>
      </c>
      <c r="B34" s="17" t="s">
        <v>110</v>
      </c>
      <c r="C34" s="18" t="s">
        <v>87</v>
      </c>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80"/>
      <c r="IA34" s="14">
        <v>1.21</v>
      </c>
      <c r="IB34" s="16" t="s">
        <v>110</v>
      </c>
      <c r="IC34" s="14" t="s">
        <v>87</v>
      </c>
      <c r="IE34" s="15"/>
      <c r="IF34" s="15"/>
      <c r="IG34" s="15"/>
      <c r="IH34" s="15"/>
      <c r="II34" s="15"/>
    </row>
    <row r="35" spans="1:243" s="14" customFormat="1" ht="38.25" customHeight="1">
      <c r="A35" s="63">
        <v>1.22</v>
      </c>
      <c r="B35" s="17" t="s">
        <v>111</v>
      </c>
      <c r="C35" s="18" t="s">
        <v>88</v>
      </c>
      <c r="D35" s="18">
        <v>20</v>
      </c>
      <c r="E35" s="19" t="s">
        <v>98</v>
      </c>
      <c r="F35" s="20">
        <v>1048.5</v>
      </c>
      <c r="G35" s="21"/>
      <c r="H35" s="21"/>
      <c r="I35" s="22" t="s">
        <v>33</v>
      </c>
      <c r="J35" s="23">
        <f>IF(I35="Less(-)",-1,1)</f>
        <v>1</v>
      </c>
      <c r="K35" s="21" t="s">
        <v>34</v>
      </c>
      <c r="L35" s="21" t="s">
        <v>4</v>
      </c>
      <c r="M35" s="24"/>
      <c r="N35" s="21"/>
      <c r="O35" s="21"/>
      <c r="P35" s="25"/>
      <c r="Q35" s="21"/>
      <c r="R35" s="21"/>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6">
        <f>ROUND(total_amount_ba($B$2,$D$2,D35,F35,J35,K35,M35),0)</f>
        <v>20970</v>
      </c>
      <c r="BB35" s="27">
        <f>BA35+SUM(N35:AZ35)</f>
        <v>20970</v>
      </c>
      <c r="BC35" s="28" t="str">
        <f>SpellNumber(L35,BB35)</f>
        <v>INR  Twenty Thousand Nine Hundred &amp; Seventy  Only</v>
      </c>
      <c r="IA35" s="14">
        <v>1.22</v>
      </c>
      <c r="IB35" s="16" t="s">
        <v>111</v>
      </c>
      <c r="IC35" s="14" t="s">
        <v>88</v>
      </c>
      <c r="ID35" s="14">
        <v>20</v>
      </c>
      <c r="IE35" s="15" t="s">
        <v>98</v>
      </c>
      <c r="IF35" s="15"/>
      <c r="IG35" s="15"/>
      <c r="IH35" s="15"/>
      <c r="II35" s="15"/>
    </row>
    <row r="36" spans="1:243" s="14" customFormat="1" ht="32.25" customHeight="1">
      <c r="A36" s="66">
        <v>1.23</v>
      </c>
      <c r="B36" s="17" t="s">
        <v>72</v>
      </c>
      <c r="C36" s="18" t="s">
        <v>89</v>
      </c>
      <c r="D36" s="78"/>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80"/>
      <c r="IA36" s="14">
        <v>1.23</v>
      </c>
      <c r="IB36" s="16" t="s">
        <v>72</v>
      </c>
      <c r="IC36" s="14" t="s">
        <v>89</v>
      </c>
      <c r="IE36" s="15"/>
      <c r="IF36" s="15"/>
      <c r="IG36" s="15"/>
      <c r="IH36" s="15"/>
      <c r="II36" s="15"/>
    </row>
    <row r="37" spans="1:243" s="14" customFormat="1" ht="32.25" customHeight="1">
      <c r="A37" s="63">
        <v>1.24</v>
      </c>
      <c r="B37" s="17" t="s">
        <v>73</v>
      </c>
      <c r="C37" s="18" t="s">
        <v>90</v>
      </c>
      <c r="D37" s="78"/>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80"/>
      <c r="IA37" s="14">
        <v>1.24</v>
      </c>
      <c r="IB37" s="16" t="s">
        <v>73</v>
      </c>
      <c r="IC37" s="14" t="s">
        <v>90</v>
      </c>
      <c r="IE37" s="15"/>
      <c r="IF37" s="15"/>
      <c r="IG37" s="15"/>
      <c r="IH37" s="15"/>
      <c r="II37" s="15"/>
    </row>
    <row r="38" spans="1:243" s="14" customFormat="1" ht="32.25" customHeight="1">
      <c r="A38" s="66">
        <v>1.25</v>
      </c>
      <c r="B38" s="17" t="s">
        <v>74</v>
      </c>
      <c r="C38" s="18" t="s">
        <v>91</v>
      </c>
      <c r="D38" s="18">
        <v>56</v>
      </c>
      <c r="E38" s="19" t="s">
        <v>98</v>
      </c>
      <c r="F38" s="20">
        <v>294.35</v>
      </c>
      <c r="G38" s="21"/>
      <c r="H38" s="21"/>
      <c r="I38" s="22" t="s">
        <v>33</v>
      </c>
      <c r="J38" s="23">
        <f>IF(I38="Less(-)",-1,1)</f>
        <v>1</v>
      </c>
      <c r="K38" s="21" t="s">
        <v>34</v>
      </c>
      <c r="L38" s="21" t="s">
        <v>4</v>
      </c>
      <c r="M38" s="24"/>
      <c r="N38" s="21"/>
      <c r="O38" s="21"/>
      <c r="P38" s="25"/>
      <c r="Q38" s="21"/>
      <c r="R38" s="21"/>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6">
        <f>ROUND(total_amount_ba($B$2,$D$2,D38,F38,J38,K38,M38),0)</f>
        <v>16484</v>
      </c>
      <c r="BB38" s="27">
        <f>BA38+SUM(N38:AZ38)</f>
        <v>16484</v>
      </c>
      <c r="BC38" s="28" t="str">
        <f>SpellNumber(L38,BB38)</f>
        <v>INR  Sixteen Thousand Four Hundred &amp; Eighty Four  Only</v>
      </c>
      <c r="IA38" s="14">
        <v>1.25</v>
      </c>
      <c r="IB38" s="16" t="s">
        <v>74</v>
      </c>
      <c r="IC38" s="14" t="s">
        <v>91</v>
      </c>
      <c r="ID38" s="14">
        <v>56</v>
      </c>
      <c r="IE38" s="15" t="s">
        <v>98</v>
      </c>
      <c r="IF38" s="15"/>
      <c r="IG38" s="15"/>
      <c r="IH38" s="15"/>
      <c r="II38" s="15"/>
    </row>
    <row r="39" spans="1:243" s="14" customFormat="1" ht="45" customHeight="1">
      <c r="A39" s="63">
        <v>1.26</v>
      </c>
      <c r="B39" s="17" t="s">
        <v>75</v>
      </c>
      <c r="C39" s="18" t="s">
        <v>92</v>
      </c>
      <c r="D39" s="78"/>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80"/>
      <c r="IA39" s="14">
        <v>1.26</v>
      </c>
      <c r="IB39" s="16" t="s">
        <v>75</v>
      </c>
      <c r="IC39" s="14" t="s">
        <v>92</v>
      </c>
      <c r="IE39" s="15"/>
      <c r="IF39" s="15"/>
      <c r="IG39" s="15"/>
      <c r="IH39" s="15"/>
      <c r="II39" s="15"/>
    </row>
    <row r="40" spans="1:243" s="14" customFormat="1" ht="32.25" customHeight="1">
      <c r="A40" s="66">
        <v>1.27</v>
      </c>
      <c r="B40" s="17" t="s">
        <v>76</v>
      </c>
      <c r="C40" s="18" t="s">
        <v>93</v>
      </c>
      <c r="D40" s="18">
        <v>176</v>
      </c>
      <c r="E40" s="19" t="s">
        <v>98</v>
      </c>
      <c r="F40" s="20">
        <v>131.45</v>
      </c>
      <c r="G40" s="21"/>
      <c r="H40" s="21"/>
      <c r="I40" s="22" t="s">
        <v>33</v>
      </c>
      <c r="J40" s="23">
        <f>IF(I40="Less(-)",-1,1)</f>
        <v>1</v>
      </c>
      <c r="K40" s="21" t="s">
        <v>34</v>
      </c>
      <c r="L40" s="21" t="s">
        <v>4</v>
      </c>
      <c r="M40" s="24"/>
      <c r="N40" s="21"/>
      <c r="O40" s="21"/>
      <c r="P40" s="25"/>
      <c r="Q40" s="21"/>
      <c r="R40" s="21"/>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6">
        <f>ROUND(total_amount_ba($B$2,$D$2,D40,F40,J40,K40,M40),0)</f>
        <v>23135</v>
      </c>
      <c r="BB40" s="27">
        <f>BA40+SUM(N40:AZ40)</f>
        <v>23135</v>
      </c>
      <c r="BC40" s="28" t="str">
        <f>SpellNumber(L40,BB40)</f>
        <v>INR  Twenty Three Thousand One Hundred &amp; Thirty Five  Only</v>
      </c>
      <c r="IA40" s="14">
        <v>1.27</v>
      </c>
      <c r="IB40" s="16" t="s">
        <v>76</v>
      </c>
      <c r="IC40" s="14" t="s">
        <v>93</v>
      </c>
      <c r="ID40" s="14">
        <v>176</v>
      </c>
      <c r="IE40" s="15" t="s">
        <v>98</v>
      </c>
      <c r="IF40" s="15"/>
      <c r="IG40" s="15"/>
      <c r="IH40" s="15"/>
      <c r="II40" s="15"/>
    </row>
    <row r="41" spans="1:243" s="14" customFormat="1" ht="27" customHeight="1">
      <c r="A41" s="63">
        <v>1.28</v>
      </c>
      <c r="B41" s="17" t="s">
        <v>112</v>
      </c>
      <c r="C41" s="18" t="s">
        <v>94</v>
      </c>
      <c r="D41" s="78"/>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80"/>
      <c r="IA41" s="14">
        <v>1.28</v>
      </c>
      <c r="IB41" s="16" t="s">
        <v>112</v>
      </c>
      <c r="IC41" s="14" t="s">
        <v>94</v>
      </c>
      <c r="IE41" s="15"/>
      <c r="IF41" s="15"/>
      <c r="IG41" s="15"/>
      <c r="IH41" s="15"/>
      <c r="II41" s="15"/>
    </row>
    <row r="42" spans="1:243" s="14" customFormat="1" ht="64.5" customHeight="1">
      <c r="A42" s="66">
        <v>1.29</v>
      </c>
      <c r="B42" s="17" t="s">
        <v>113</v>
      </c>
      <c r="C42" s="18" t="s">
        <v>95</v>
      </c>
      <c r="D42" s="18">
        <v>65</v>
      </c>
      <c r="E42" s="19" t="s">
        <v>115</v>
      </c>
      <c r="F42" s="20">
        <v>1590.35</v>
      </c>
      <c r="G42" s="21"/>
      <c r="H42" s="21"/>
      <c r="I42" s="22" t="s">
        <v>33</v>
      </c>
      <c r="J42" s="23">
        <f>IF(I42="Less(-)",-1,1)</f>
        <v>1</v>
      </c>
      <c r="K42" s="21" t="s">
        <v>34</v>
      </c>
      <c r="L42" s="21" t="s">
        <v>4</v>
      </c>
      <c r="M42" s="24"/>
      <c r="N42" s="21"/>
      <c r="O42" s="21"/>
      <c r="P42" s="25"/>
      <c r="Q42" s="21"/>
      <c r="R42" s="21"/>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6">
        <f>ROUND(total_amount_ba($B$2,$D$2,D42,F42,J42,K42,M42),0)</f>
        <v>103373</v>
      </c>
      <c r="BB42" s="27">
        <f>BA42+SUM(N42:AZ42)</f>
        <v>103373</v>
      </c>
      <c r="BC42" s="28" t="str">
        <f>SpellNumber(L42,BB42)</f>
        <v>INR  One Lakh Three Thousand Three Hundred &amp; Seventy Three  Only</v>
      </c>
      <c r="IA42" s="14">
        <v>1.29</v>
      </c>
      <c r="IB42" s="16" t="s">
        <v>113</v>
      </c>
      <c r="IC42" s="14" t="s">
        <v>95</v>
      </c>
      <c r="ID42" s="14">
        <v>65</v>
      </c>
      <c r="IE42" s="15" t="s">
        <v>115</v>
      </c>
      <c r="IF42" s="15"/>
      <c r="IG42" s="15"/>
      <c r="IH42" s="15"/>
      <c r="II42" s="15"/>
    </row>
    <row r="43" spans="1:243" s="14" customFormat="1" ht="393.75" customHeight="1">
      <c r="A43" s="63">
        <v>1.3</v>
      </c>
      <c r="B43" s="17" t="s">
        <v>114</v>
      </c>
      <c r="C43" s="18" t="s">
        <v>96</v>
      </c>
      <c r="D43" s="18">
        <v>50</v>
      </c>
      <c r="E43" s="19" t="s">
        <v>115</v>
      </c>
      <c r="F43" s="20">
        <v>2557.57</v>
      </c>
      <c r="G43" s="21"/>
      <c r="H43" s="21"/>
      <c r="I43" s="22" t="s">
        <v>33</v>
      </c>
      <c r="J43" s="23">
        <f>IF(I43="Less(-)",-1,1)</f>
        <v>1</v>
      </c>
      <c r="K43" s="21" t="s">
        <v>34</v>
      </c>
      <c r="L43" s="21" t="s">
        <v>4</v>
      </c>
      <c r="M43" s="24"/>
      <c r="N43" s="21"/>
      <c r="O43" s="21"/>
      <c r="P43" s="25"/>
      <c r="Q43" s="21"/>
      <c r="R43" s="21"/>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6">
        <f>ROUND(total_amount_ba($B$2,$D$2,D43,F43,J43,K43,M43),0)</f>
        <v>127879</v>
      </c>
      <c r="BB43" s="27">
        <f>BA43+SUM(N43:AZ43)</f>
        <v>127879</v>
      </c>
      <c r="BC43" s="28" t="str">
        <f>SpellNumber(L43,BB43)</f>
        <v>INR  One Lakh Twenty Seven Thousand Eight Hundred &amp; Seventy Nine  Only</v>
      </c>
      <c r="IA43" s="14">
        <v>1.3</v>
      </c>
      <c r="IB43" s="16" t="s">
        <v>114</v>
      </c>
      <c r="IC43" s="14" t="s">
        <v>96</v>
      </c>
      <c r="ID43" s="14">
        <v>50</v>
      </c>
      <c r="IE43" s="15" t="s">
        <v>115</v>
      </c>
      <c r="IF43" s="15"/>
      <c r="IG43" s="15"/>
      <c r="IH43" s="15"/>
      <c r="II43" s="15"/>
    </row>
    <row r="44" spans="1:55" ht="30">
      <c r="A44" s="67" t="s">
        <v>36</v>
      </c>
      <c r="B44" s="68"/>
      <c r="C44" s="29"/>
      <c r="D44" s="30"/>
      <c r="E44" s="30"/>
      <c r="F44" s="30"/>
      <c r="G44" s="30"/>
      <c r="H44" s="31"/>
      <c r="I44" s="31"/>
      <c r="J44" s="31"/>
      <c r="K44" s="31"/>
      <c r="L44" s="32"/>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4">
        <f>SUM(BA14:BA43)</f>
        <v>940390</v>
      </c>
      <c r="BB44" s="35">
        <f>SUM(BB14:BB43)</f>
        <v>940390</v>
      </c>
      <c r="BC44" s="36" t="str">
        <f>SpellNumber(L44,BB44)</f>
        <v>  Nine Lakh Forty Thousand Three Hundred &amp; Ninety  Only</v>
      </c>
    </row>
    <row r="45" spans="1:55" ht="36.75" customHeight="1">
      <c r="A45" s="69" t="s">
        <v>37</v>
      </c>
      <c r="B45" s="70"/>
      <c r="C45" s="37"/>
      <c r="D45" s="38"/>
      <c r="E45" s="39" t="s">
        <v>41</v>
      </c>
      <c r="F45" s="40"/>
      <c r="G45" s="41"/>
      <c r="H45" s="42"/>
      <c r="I45" s="42"/>
      <c r="J45" s="42"/>
      <c r="K45" s="43"/>
      <c r="L45" s="44"/>
      <c r="M45" s="45"/>
      <c r="N45" s="46"/>
      <c r="O45" s="33"/>
      <c r="P45" s="33"/>
      <c r="Q45" s="33"/>
      <c r="R45" s="33"/>
      <c r="S45" s="33"/>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IF(ISBLANK(F45),0,IF(E45="Excess (+)",ROUND(BA44+(BA44*F45),0),IF(E45="Less (-)",ROUND(BA44+(BA44*F45*(-1)),2),IF(E45="At Par",BA44,0))))</f>
        <v>0</v>
      </c>
      <c r="BB45" s="48">
        <f>ROUND(BA45,0)</f>
        <v>0</v>
      </c>
      <c r="BC45" s="49" t="str">
        <f>SpellNumber($E$2,BB45)</f>
        <v>INR Zero Only</v>
      </c>
    </row>
    <row r="46" spans="1:55" ht="33.75" customHeight="1">
      <c r="A46" s="67" t="s">
        <v>38</v>
      </c>
      <c r="B46" s="67"/>
      <c r="C46" s="76" t="str">
        <f>SpellNumber($E$2,BB45)</f>
        <v>INR Zero Only</v>
      </c>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row>
  </sheetData>
  <sheetProtection password="D850" sheet="1"/>
  <autoFilter ref="A11:BC46"/>
  <mergeCells count="26">
    <mergeCell ref="D34:BC34"/>
    <mergeCell ref="D36:BC36"/>
    <mergeCell ref="D37:BC37"/>
    <mergeCell ref="D17:BC17"/>
    <mergeCell ref="D21:BC21"/>
    <mergeCell ref="D23:BC23"/>
    <mergeCell ref="D27:BC27"/>
    <mergeCell ref="D30:BC30"/>
    <mergeCell ref="D31:BC31"/>
    <mergeCell ref="D28:BC28"/>
    <mergeCell ref="C46:BC46"/>
    <mergeCell ref="A9:BC9"/>
    <mergeCell ref="D13:BC13"/>
    <mergeCell ref="D14:BC14"/>
    <mergeCell ref="D15:BC15"/>
    <mergeCell ref="D19:BC19"/>
    <mergeCell ref="D25:BC25"/>
    <mergeCell ref="D33:BC33"/>
    <mergeCell ref="D39:BC39"/>
    <mergeCell ref="D41:BC41"/>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5">
      <formula1>IF(E45="Select",-1,IF(E45="At Par",0,0))</formula1>
      <formula2>IF(E45="Select",-1,IF(E45="At Par",0,0.99))</formula2>
    </dataValidation>
    <dataValidation type="list" allowBlank="1" showErrorMessage="1" sqref="E4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allowBlank="1" showErrorMessage="1" sqref="D13:D15 K16 D17 K18 D19 K20 D21 K22 D23 K24 D25 K26 D27:D28 K29 D30:D31 K32 D33:D34 K35 D36:D37 K38 D39 K40 K42:K43 D4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8:H18 G20:H20 G22:H22 G24:H24 G26:H26 G29:H29 G32:H32 G35:H35 G38:H38 G40:H40 G42:H43">
      <formula1>0</formula1>
      <formula2>999999999999999</formula2>
    </dataValidation>
    <dataValidation allowBlank="1" showInputMessage="1" showErrorMessage="1" promptTitle="Addition / Deduction" prompt="Please Choose the correct One" sqref="J16 J18 J20 J22 J24 J26 J29 J32 J35 J38 J40 J42:J43">
      <formula1>0</formula1>
      <formula2>0</formula2>
    </dataValidation>
    <dataValidation type="list" showErrorMessage="1" sqref="I16 I18 I20 I22 I24 I26 I29 I32 I35 I38 I40 I42:I4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0:O20 N22:O22 N24:O24 N26:O26 N29:O29 N32:O32 N35:O35 N38:O38 N40:O40 N42:O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0 R22 R24 R26 R29 R32 R35 R38 R40 R42: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0 Q22 Q24 Q26 Q29 Q32 Q35 Q38 Q40 Q42:Q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0 M22 M24 M26 M29 M32 M35 M38 M40 M42:M4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0 F22 F24 F26 F29 F32 F35 F38 F40 F42:F43">
      <formula1>0</formula1>
      <formula2>999999999999999</formula2>
    </dataValidation>
    <dataValidation type="list" allowBlank="1" showInputMessage="1" showErrorMessage="1" sqref="L35 L36 L37 L38 L39 L40 L41 L13 L14 L15 L16 L17 L18 L19 L20 L21 L22 L23 L24 L25 L26 L27 L28 L29 L30 L31 L32 L33 L34 L43 L42">
      <formula1>"INR"</formula1>
    </dataValidation>
    <dataValidation allowBlank="1" showInputMessage="1" showErrorMessage="1" promptTitle="Itemcode/Make" prompt="Please enter text" sqref="C14:C43">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39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2024-04-01T06:22:44Z</cp:lastPrinted>
  <dcterms:created xsi:type="dcterms:W3CDTF">2009-01-30T06:42:42Z</dcterms:created>
  <dcterms:modified xsi:type="dcterms:W3CDTF">2024-06-25T11:55:27Z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