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<sst xmlns="http://schemas.openxmlformats.org/spreadsheetml/2006/main" count="181" uniqueCount="81">
  <si>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</si>
  <si>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</si>
  <si>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</si>
  <si>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</si>
  <si>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</si>
  <si>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</si>
  <si>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</si>
  <si>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</si>
  <si>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</si>
  <si>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</si>
  <si>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</si>
  <si>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</si>
  <si>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</si>
  <si>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</si>
  <si>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</si>
  <si>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</si>
  <si>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</si>
  <si>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</si>
  <si>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</si>
  <si>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</si>
  <si>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</si>
  <si>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</si>
  <si>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</si>
  <si>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</si>
  <si>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</si>
  <si>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</si>
  <si>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</si>
  <si>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</si>
  <si>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</si>
  <si>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</si>
  <si>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</si>
  <si>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</si>
  <si>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</si>
  <si>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</si>
  <si>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</si>
  <si>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</si>
  <si>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</si>
  <si>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</si>
  <si>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</si>
  <si>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</si>
  <si>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</si>
  <si>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</si>
  <si>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</si>
  <si>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</si>
  <si>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</si>
  <si>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</si>
  <si>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</si>
  <si>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</si>
  <si>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</si>
  <si>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</si>
  <si>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</si>
  <si>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</si>
  <si>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</si>
  <si>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</si>
  <si>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</si>
  <si>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</si>
  <si>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</si>
  <si>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</si>
  <si>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</si>
  <si>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</si>
  <si>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no.6</t>
  </si>
  <si>
    <t>item no.7</t>
  </si>
  <si>
    <t>item no.9</t>
  </si>
  <si>
    <t>item no.11</t>
  </si>
  <si>
    <t>Component</t>
  </si>
  <si>
    <t>sqm</t>
  </si>
  <si>
    <t>Tender Inviting Authority: DOIP, IIT Kanpur</t>
  </si>
  <si>
    <t>kg</t>
  </si>
  <si>
    <t>Providing and fixing fly proof stainless steel grade 304 wire gauge, to windows and clerestory windows using wire gauge with average width of aperture 1.4 mm in both directions with wire of dia. 0.50 mm all complete.</t>
  </si>
  <si>
    <t>For fixed portion</t>
  </si>
  <si>
    <t>item no.4</t>
  </si>
  <si>
    <t>WOOD AND PVC WORK</t>
  </si>
  <si>
    <t>With 12 mm mild steel U beading</t>
  </si>
  <si>
    <t xml:space="preserve">DISMANTLING AND DEMOLISHING
</t>
  </si>
  <si>
    <t>Dismantling steel work manually/ by mechanical means in built up sections without dismembering and stacking within 50 metres lead as per direction of Engineer-in-charge</t>
  </si>
  <si>
    <t xml:space="preserve">ALUMINIUM WORK </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</si>
  <si>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</si>
  <si>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Anodised aluminium (anodised transparent or dyed to required shade according to IS: 1868, Minimum anodic coating of grade AC 15)</t>
  </si>
  <si>
    <t xml:space="preserve">For shutters of doors, windows &amp; ventilators including providing and fixing hinges/ pivots and making provision for fixing of fittings wherever required including the cost of EPDM rubber / neoprene gasket required (Fittings shall be paid for separately) </t>
  </si>
  <si>
    <t>NIT No:  Civil/07/05/2024-1</t>
  </si>
  <si>
    <t>Name of Work: Providing and fixing wire mesh shutter ventilator in toilets at Visitor Hostel-1,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</si>
</sst>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61"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61" applyNumberFormat="1" applyFont="1" applyFill="1" applyBorder="1" applyAlignment="1">
      <alignment horizontal="left" vertical="top"/>
      <protection/>
    </xf>
    <xf numFmtId="0" fontId="67"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8" fillId="0" borderId="16" xfId="0" applyFont="1" applyFill="1" applyBorder="1" applyAlignment="1">
      <alignment horizontal="justify" vertical="top" wrapText="1"/>
    </xf>
    <xf numFmtId="0" fontId="68" fillId="0" borderId="16" xfId="0" applyFont="1" applyFill="1" applyBorder="1" applyAlignment="1">
      <alignment horizontal="center" vertical="center"/>
    </xf>
    <xf numFmtId="0" fontId="68"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61"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61" applyNumberFormat="1" applyFont="1" applyFill="1" applyBorder="1" applyAlignment="1">
      <alignment horizontal="center" vertical="center"/>
      <protection/>
    </xf>
    <xf numFmtId="2" fontId="20" fillId="0" borderId="16" xfId="60" applyNumberFormat="1" applyFont="1" applyFill="1" applyBorder="1" applyAlignment="1">
      <alignment horizontal="left" vertical="center"/>
      <protection/>
    </xf>
    <xf numFmtId="0" fontId="19" fillId="0" borderId="16" xfId="61" applyNumberFormat="1" applyFont="1" applyFill="1" applyBorder="1" applyAlignment="1">
      <alignment horizontal="left" vertical="center" wrapText="1"/>
      <protection/>
    </xf>
    <xf numFmtId="0" fontId="21" fillId="0" borderId="18" xfId="61" applyNumberFormat="1" applyFont="1" applyFill="1" applyBorder="1" applyAlignment="1">
      <alignment vertical="top"/>
      <protection/>
    </xf>
    <xf numFmtId="0" fontId="21" fillId="0" borderId="0" xfId="61" applyNumberFormat="1" applyFont="1" applyFill="1" applyBorder="1" applyAlignment="1">
      <alignment vertical="top"/>
      <protection/>
    </xf>
    <xf numFmtId="0" fontId="22" fillId="0" borderId="19" xfId="61" applyNumberFormat="1" applyFont="1" applyFill="1" applyBorder="1" applyAlignment="1">
      <alignment vertical="top"/>
      <protection/>
    </xf>
    <xf numFmtId="0" fontId="21" fillId="0" borderId="19" xfId="61"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61" applyNumberFormat="1" applyFont="1" applyFill="1" applyBorder="1" applyAlignment="1">
      <alignment vertical="top"/>
      <protection/>
    </xf>
    <xf numFmtId="2" fontId="22" fillId="0" borderId="21" xfId="61" applyNumberFormat="1" applyFont="1" applyFill="1" applyBorder="1" applyAlignment="1">
      <alignment vertical="top"/>
      <protection/>
    </xf>
    <xf numFmtId="0" fontId="21" fillId="0" borderId="22" xfId="61"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61" applyNumberFormat="1" applyFont="1" applyFill="1" applyBorder="1" applyAlignment="1" applyProtection="1">
      <alignment vertical="center" wrapText="1"/>
      <protection locked="0"/>
    </xf>
    <xf numFmtId="0" fontId="25" fillId="33" borderId="11" xfId="61" applyNumberFormat="1" applyFont="1" applyFill="1" applyBorder="1" applyAlignment="1" applyProtection="1">
      <alignment vertical="center" wrapText="1"/>
      <protection locked="0"/>
    </xf>
    <xf numFmtId="10" fontId="26" fillId="33" borderId="11" xfId="69" applyNumberFormat="1" applyFont="1" applyFill="1" applyBorder="1" applyAlignment="1" applyProtection="1">
      <alignment horizontal="center" vertical="center"/>
      <protection locked="0"/>
    </xf>
    <xf numFmtId="0" fontId="23" fillId="0" borderId="11" xfId="61"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61" applyNumberFormat="1" applyFont="1" applyFill="1" applyBorder="1" applyAlignment="1" applyProtection="1">
      <alignment vertical="center" wrapText="1"/>
      <protection locked="0"/>
    </xf>
    <xf numFmtId="0" fontId="27" fillId="0" borderId="11" xfId="69" applyNumberFormat="1" applyFont="1" applyFill="1" applyBorder="1" applyAlignment="1" applyProtection="1">
      <alignment vertical="center" wrapText="1"/>
      <protection locked="0"/>
    </xf>
    <xf numFmtId="0" fontId="24" fillId="0" borderId="11" xfId="61"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61" applyNumberFormat="1" applyFont="1" applyFill="1" applyBorder="1" applyAlignment="1">
      <alignment vertical="top"/>
      <protection/>
    </xf>
    <xf numFmtId="2" fontId="22" fillId="0" borderId="23" xfId="61" applyNumberFormat="1" applyFont="1" applyFill="1" applyBorder="1" applyAlignment="1">
      <alignment horizontal="right" vertical="top"/>
      <protection/>
    </xf>
    <xf numFmtId="0" fontId="21" fillId="0" borderId="13" xfId="61" applyNumberFormat="1" applyFont="1" applyFill="1" applyBorder="1" applyAlignment="1">
      <alignment vertical="top" wrapText="1"/>
      <protection/>
    </xf>
    <xf numFmtId="0" fontId="0" fillId="0" borderId="0" xfId="56" applyNumberFormat="1" applyFont="1" applyFill="1">
      <alignment/>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34" borderId="13" xfId="61" applyNumberFormat="1" applyFont="1" applyFill="1" applyBorder="1" applyAlignment="1" applyProtection="1">
      <alignment horizontal="left" vertical="top"/>
      <protection locked="0"/>
    </xf>
    <xf numFmtId="0" fontId="22" fillId="0" borderId="13" xfId="61"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6"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2 3"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7"/>
  <sheetViews>
    <sheetView showGridLines="0" zoomScale="80" zoomScaleNormal="80" zoomScalePageLayoutView="0" workbookViewId="0" topLeftCell="A1">
      <selection activeCell="A1" sqref="A1:L1"/>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9.140625" style="1" hidden="1" customWidth="1"/>
    <col min="14" max="14" width="9.140625" style="2" hidden="1" customWidth="1"/>
    <col min="15" max="51" width="9.140625" style="1" hidden="1" customWidth="1"/>
    <col min="52" max="52" width="0.13671875" style="1" customWidth="1"/>
    <col min="53" max="53" width="17.57421875" style="1" customWidth="1"/>
    <col min="54" max="54" width="17.7109375" style="1" hidden="1" customWidth="1"/>
    <col min="55" max="55" width="36.7109375" style="1" customWidth="1"/>
    <col min="56" max="56" width="17.8515625" style="1" customWidth="1"/>
    <col min="57"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66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80</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79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64</v>
      </c>
      <c r="C13" s="29"/>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64</v>
      </c>
      <c r="IE13" s="18"/>
      <c r="IF13" s="18"/>
      <c r="IG13" s="18"/>
      <c r="IH13" s="18"/>
      <c r="II13" s="18"/>
    </row>
    <row r="14" spans="1:243" s="21" customFormat="1" ht="15.75">
      <c r="A14" s="37">
        <v>1.01</v>
      </c>
      <c r="B14" s="38" t="s">
        <v>71</v>
      </c>
      <c r="C14" s="33" t="s">
        <v>53</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1">
        <v>1.01</v>
      </c>
      <c r="IB14" s="21" t="s">
        <v>71</v>
      </c>
      <c r="IC14" s="21" t="s">
        <v>53</v>
      </c>
      <c r="IE14" s="22"/>
      <c r="IF14" s="22" t="s">
        <v>34</v>
      </c>
      <c r="IG14" s="22" t="s">
        <v>35</v>
      </c>
      <c r="IH14" s="22">
        <v>10</v>
      </c>
      <c r="II14" s="22" t="s">
        <v>36</v>
      </c>
    </row>
    <row r="15" spans="1:243" s="21" customFormat="1" ht="94.5">
      <c r="A15" s="36">
        <v>1.02</v>
      </c>
      <c r="B15" s="38" t="s">
        <v>68</v>
      </c>
      <c r="C15" s="33" t="s">
        <v>54</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21">
        <v>1.02</v>
      </c>
      <c r="IB15" s="21" t="s">
        <v>68</v>
      </c>
      <c r="IC15" s="21" t="s">
        <v>54</v>
      </c>
      <c r="IE15" s="22"/>
      <c r="IF15" s="22" t="s">
        <v>40</v>
      </c>
      <c r="IG15" s="22" t="s">
        <v>35</v>
      </c>
      <c r="IH15" s="22">
        <v>123.223</v>
      </c>
      <c r="II15" s="22" t="s">
        <v>37</v>
      </c>
    </row>
    <row r="16" spans="1:243" s="21" customFormat="1" ht="15.75" customHeight="1">
      <c r="A16" s="37">
        <v>1.03</v>
      </c>
      <c r="B16" s="38" t="s">
        <v>72</v>
      </c>
      <c r="C16" s="39" t="s">
        <v>55</v>
      </c>
      <c r="D16" s="39">
        <v>42</v>
      </c>
      <c r="E16" s="40" t="s">
        <v>65</v>
      </c>
      <c r="F16" s="41">
        <v>712.36</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29919</v>
      </c>
      <c r="BB16" s="48">
        <f>BA16+SUM(N16:AZ16)</f>
        <v>29919</v>
      </c>
      <c r="BC16" s="49" t="str">
        <f>SpellNumber(L16,BB16)</f>
        <v>INR  Twenty Nine Thousand Nine Hundred &amp; Nineteen  Only</v>
      </c>
      <c r="IA16" s="21">
        <v>1.03</v>
      </c>
      <c r="IB16" s="21" t="s">
        <v>72</v>
      </c>
      <c r="IC16" s="21" t="s">
        <v>55</v>
      </c>
      <c r="ID16" s="21">
        <v>42</v>
      </c>
      <c r="IE16" s="22" t="s">
        <v>65</v>
      </c>
      <c r="IF16" s="22" t="s">
        <v>41</v>
      </c>
      <c r="IG16" s="22" t="s">
        <v>42</v>
      </c>
      <c r="IH16" s="22">
        <v>213</v>
      </c>
      <c r="II16" s="22" t="s">
        <v>37</v>
      </c>
    </row>
    <row r="17" spans="1:243" s="21" customFormat="1" ht="23.25" customHeight="1">
      <c r="A17" s="37">
        <v>1.05</v>
      </c>
      <c r="B17" s="38" t="s">
        <v>73</v>
      </c>
      <c r="C17" s="33" t="s">
        <v>70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1">
        <v>1.05</v>
      </c>
      <c r="IB17" s="28" t="s">
        <v>73</v>
      </c>
      <c r="IC17" s="21" t="s">
        <v>70</v>
      </c>
      <c r="IE17" s="22"/>
      <c r="IF17" s="22"/>
      <c r="IG17" s="22"/>
      <c r="IH17" s="22"/>
      <c r="II17" s="22"/>
    </row>
    <row r="18" spans="1:243" s="21" customFormat="1" ht="399">
      <c r="A18" s="36">
        <v>1.06</v>
      </c>
      <c r="B18" s="38" t="s">
        <v>74</v>
      </c>
      <c r="C18" s="33" t="s">
        <v>56</v>
      </c>
      <c r="D18" s="39">
        <v>700</v>
      </c>
      <c r="E18" s="40" t="s">
        <v>67</v>
      </c>
      <c r="F18" s="41">
        <v>2.81</v>
      </c>
      <c r="G18" s="42"/>
      <c r="H18" s="42"/>
      <c r="I18" s="43" t="s">
        <v>38</v>
      </c>
      <c r="J18" s="44">
        <f>IF(I18="Less(-)",-1,1)</f>
        <v>1</v>
      </c>
      <c r="K18" s="42" t="s">
        <v>39</v>
      </c>
      <c r="L18" s="42" t="s">
        <v>4</v>
      </c>
      <c r="M18" s="45"/>
      <c r="N18" s="42"/>
      <c r="O18" s="42"/>
      <c r="P18" s="46"/>
      <c r="Q18" s="42"/>
      <c r="R18" s="42"/>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ROUND(total_amount_ba($B$2,$D$2,D18,F18,J18,K18,M18),0)</f>
        <v>1967</v>
      </c>
      <c r="BB18" s="48">
        <f>BA18+SUM(N18:AZ18)</f>
        <v>1967</v>
      </c>
      <c r="BC18" s="49" t="str">
        <f>SpellNumber(L18,BB18)</f>
        <v>INR  One Thousand Nine Hundred &amp; Sixty Seven  Only</v>
      </c>
      <c r="IA18" s="21">
        <v>1.06</v>
      </c>
      <c r="IB18" s="28" t="s">
        <v>74</v>
      </c>
      <c r="IC18" s="21" t="s">
        <v>56</v>
      </c>
      <c r="ID18" s="21">
        <v>700</v>
      </c>
      <c r="IE18" s="22" t="s">
        <v>67</v>
      </c>
      <c r="IF18" s="22"/>
      <c r="IG18" s="22"/>
      <c r="IH18" s="22"/>
      <c r="II18" s="22"/>
    </row>
    <row r="19" spans="1:243" s="21" customFormat="1" ht="15.75">
      <c r="A19" s="37">
        <v>1.07</v>
      </c>
      <c r="B19" s="38" t="s">
        <v>75</v>
      </c>
      <c r="C19" s="33" t="s">
        <v>60</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1">
        <v>1.07</v>
      </c>
      <c r="IB19" s="21" t="s">
        <v>75</v>
      </c>
      <c r="IC19" s="21" t="s">
        <v>60</v>
      </c>
      <c r="IE19" s="22"/>
      <c r="IF19" s="22" t="s">
        <v>34</v>
      </c>
      <c r="IG19" s="22" t="s">
        <v>43</v>
      </c>
      <c r="IH19" s="22">
        <v>10</v>
      </c>
      <c r="II19" s="22" t="s">
        <v>37</v>
      </c>
    </row>
    <row r="20" spans="1:243" s="21" customFormat="1" ht="225.75" customHeight="1">
      <c r="A20" s="36">
        <v>1.08</v>
      </c>
      <c r="B20" s="38" t="s">
        <v>76</v>
      </c>
      <c r="C20" s="39" t="s">
        <v>61</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1">
        <v>1.08</v>
      </c>
      <c r="IB20" s="21" t="s">
        <v>76</v>
      </c>
      <c r="IC20" s="21" t="s">
        <v>61</v>
      </c>
      <c r="IE20" s="22"/>
      <c r="IF20" s="22"/>
      <c r="IG20" s="22"/>
      <c r="IH20" s="22"/>
      <c r="II20" s="22"/>
    </row>
    <row r="21" spans="1:243" s="21" customFormat="1" ht="15.75">
      <c r="A21" s="37">
        <v>1.09</v>
      </c>
      <c r="B21" s="38" t="s">
        <v>69</v>
      </c>
      <c r="C21" s="33" t="s">
        <v>57</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1">
        <v>1.09</v>
      </c>
      <c r="IB21" s="21" t="s">
        <v>69</v>
      </c>
      <c r="IC21" s="21" t="s">
        <v>57</v>
      </c>
      <c r="IE21" s="22"/>
      <c r="IF21" s="22" t="s">
        <v>40</v>
      </c>
      <c r="IG21" s="22" t="s">
        <v>35</v>
      </c>
      <c r="IH21" s="22">
        <v>123.223</v>
      </c>
      <c r="II21" s="22" t="s">
        <v>37</v>
      </c>
    </row>
    <row r="22" spans="1:243" s="21" customFormat="1" ht="47.25">
      <c r="A22" s="36">
        <v>1.1</v>
      </c>
      <c r="B22" s="38" t="s">
        <v>77</v>
      </c>
      <c r="C22" s="33" t="s">
        <v>62</v>
      </c>
      <c r="D22" s="39">
        <v>400</v>
      </c>
      <c r="E22" s="40" t="s">
        <v>67</v>
      </c>
      <c r="F22" s="41">
        <v>380.49</v>
      </c>
      <c r="G22" s="42"/>
      <c r="H22" s="42"/>
      <c r="I22" s="43" t="s">
        <v>38</v>
      </c>
      <c r="J22" s="44">
        <f>IF(I22="Less(-)",-1,1)</f>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ROUND(total_amount_ba($B$2,$D$2,D22,F22,J22,K22,M22),0)</f>
        <v>152196</v>
      </c>
      <c r="BB22" s="48">
        <f>BA22+SUM(N22:AZ22)</f>
        <v>152196</v>
      </c>
      <c r="BC22" s="49" t="str">
        <f>SpellNumber(L22,BB22)</f>
        <v>INR  One Lakh Fifty Two Thousand One Hundred &amp; Ninety Six  Only</v>
      </c>
      <c r="IA22" s="21">
        <v>1.1</v>
      </c>
      <c r="IB22" s="21" t="s">
        <v>77</v>
      </c>
      <c r="IC22" s="21" t="s">
        <v>62</v>
      </c>
      <c r="ID22" s="21">
        <v>400</v>
      </c>
      <c r="IE22" s="22" t="s">
        <v>67</v>
      </c>
      <c r="IF22" s="22" t="s">
        <v>44</v>
      </c>
      <c r="IG22" s="22" t="s">
        <v>45</v>
      </c>
      <c r="IH22" s="22">
        <v>10</v>
      </c>
      <c r="II22" s="22" t="s">
        <v>37</v>
      </c>
    </row>
    <row r="23" spans="1:243" s="21" customFormat="1" ht="94.5">
      <c r="A23" s="37">
        <v>1.11</v>
      </c>
      <c r="B23" s="38" t="s">
        <v>78</v>
      </c>
      <c r="C23" s="33" t="s">
        <v>58</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1">
        <v>1.11</v>
      </c>
      <c r="IB23" s="21" t="s">
        <v>78</v>
      </c>
      <c r="IC23" s="21" t="s">
        <v>58</v>
      </c>
      <c r="IE23" s="22"/>
      <c r="IF23" s="22" t="s">
        <v>41</v>
      </c>
      <c r="IG23" s="22" t="s">
        <v>42</v>
      </c>
      <c r="IH23" s="22">
        <v>213</v>
      </c>
      <c r="II23" s="22" t="s">
        <v>37</v>
      </c>
    </row>
    <row r="24" spans="1:243" s="21" customFormat="1" ht="47.25">
      <c r="A24" s="36">
        <v>1.12</v>
      </c>
      <c r="B24" s="38" t="s">
        <v>77</v>
      </c>
      <c r="C24" s="39" t="s">
        <v>63</v>
      </c>
      <c r="D24" s="39">
        <v>450</v>
      </c>
      <c r="E24" s="40" t="s">
        <v>67</v>
      </c>
      <c r="F24" s="41">
        <v>466.29</v>
      </c>
      <c r="G24" s="42"/>
      <c r="H24" s="42"/>
      <c r="I24" s="43" t="s">
        <v>38</v>
      </c>
      <c r="J24" s="44">
        <f>IF(I24="Less(-)",-1,1)</f>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ROUND(total_amount_ba($B$2,$D$2,D24,F24,J24,K24,M24),0)</f>
        <v>209831</v>
      </c>
      <c r="BB24" s="48">
        <f>BA24+SUM(N24:AZ24)</f>
        <v>209831</v>
      </c>
      <c r="BC24" s="49" t="str">
        <f>SpellNumber(L24,BB24)</f>
        <v>INR  Two Lakh Nine Thousand Eight Hundred &amp; Thirty One  Only</v>
      </c>
      <c r="IA24" s="21">
        <v>1.12</v>
      </c>
      <c r="IB24" s="21" t="s">
        <v>77</v>
      </c>
      <c r="IC24" s="21" t="s">
        <v>63</v>
      </c>
      <c r="ID24" s="21">
        <v>450</v>
      </c>
      <c r="IE24" s="34" t="s">
        <v>67</v>
      </c>
      <c r="IF24" s="22"/>
      <c r="IG24" s="22"/>
      <c r="IH24" s="22"/>
      <c r="II24" s="22"/>
    </row>
    <row r="25" spans="1:56" ht="45">
      <c r="A25" s="23" t="s">
        <v>46</v>
      </c>
      <c r="B25" s="32"/>
      <c r="C25" s="50"/>
      <c r="D25" s="51"/>
      <c r="E25" s="51"/>
      <c r="F25" s="51"/>
      <c r="G25" s="51"/>
      <c r="H25" s="52"/>
      <c r="I25" s="52"/>
      <c r="J25" s="52"/>
      <c r="K25" s="52"/>
      <c r="L25" s="53"/>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5">
        <f>SUM(BA14:BA24)</f>
        <v>393913</v>
      </c>
      <c r="BB25" s="56">
        <f>SUM(BB14:BB24)</f>
        <v>393913</v>
      </c>
      <c r="BC25" s="57" t="str">
        <f>SpellNumber(L25,BB25)</f>
        <v>  Three Lakh Ninety Three Thousand Nine Hundred &amp; Thirteen  Only</v>
      </c>
      <c r="BD25" s="71"/>
    </row>
    <row r="26" spans="1:55" ht="36.75" customHeight="1">
      <c r="A26" s="24" t="s">
        <v>47</v>
      </c>
      <c r="B26" s="25"/>
      <c r="C26" s="58"/>
      <c r="D26" s="59"/>
      <c r="E26" s="60" t="s">
        <v>52</v>
      </c>
      <c r="F26" s="61"/>
      <c r="G26" s="62"/>
      <c r="H26" s="63"/>
      <c r="I26" s="63"/>
      <c r="J26" s="63"/>
      <c r="K26" s="64"/>
      <c r="L26" s="65"/>
      <c r="M26" s="66"/>
      <c r="N26" s="67"/>
      <c r="O26" s="54"/>
      <c r="P26" s="54"/>
      <c r="Q26" s="54"/>
      <c r="R26" s="54"/>
      <c r="S26" s="54"/>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8">
        <f>IF(ISBLANK(F26),0,IF(E26="Excess (+)",ROUND(BA25+(BA25*F26),0),IF(E26="Less (-)",ROUND(BA25+(BA25*F26*(-1)),0),IF(E26="At Par",BA25,0))))</f>
        <v>0</v>
      </c>
      <c r="BB26" s="69">
        <f>ROUND(BA26,0)</f>
        <v>0</v>
      </c>
      <c r="BC26" s="70" t="str">
        <f>SpellNumber($E$2,BB26)</f>
        <v>INR Zero Only</v>
      </c>
    </row>
    <row r="27" spans="1:55" ht="33.75" customHeight="1">
      <c r="A27" s="23" t="s">
        <v>48</v>
      </c>
      <c r="B27" s="23"/>
      <c r="C27" s="76" t="str">
        <f>SpellNumber($E$2,BB26)</f>
        <v>INR Zero Only</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row>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2" ht="15"/>
    <row r="2933" ht="15"/>
    <row r="2934" ht="15"/>
    <row r="2935"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8" ht="15"/>
    <row r="2979" ht="15"/>
    <row r="2980" ht="15"/>
    <row r="2981" ht="15"/>
    <row r="2982" ht="15"/>
    <row r="2983" ht="15"/>
    <row r="2984" ht="15"/>
    <row r="2985" ht="15"/>
  </sheetData>
  <sheetProtection password="D850" sheet="1"/>
  <autoFilter ref="A11:BC27"/>
  <mergeCells count="16">
    <mergeCell ref="C27:BC27"/>
    <mergeCell ref="A9:BC9"/>
    <mergeCell ref="D13:BC13"/>
    <mergeCell ref="A1:L1"/>
    <mergeCell ref="A4:BC4"/>
    <mergeCell ref="A5:BC5"/>
    <mergeCell ref="A6:BC6"/>
    <mergeCell ref="A7:BC7"/>
    <mergeCell ref="D20:BC20"/>
    <mergeCell ref="D23:BC23"/>
    <mergeCell ref="D14:BC14"/>
    <mergeCell ref="D15:BC15"/>
    <mergeCell ref="D17:BC17"/>
    <mergeCell ref="D21:BC21"/>
    <mergeCell ref="D19:BC19"/>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
      <formula1>IF(E26="Select",-1,IF(E26="At Par",0,0))</formula1>
      <formula2>IF(E26="Select",-1,IF(E26="At Par",0,0.99))</formula2>
    </dataValidation>
    <dataValidation type="list" allowBlank="1" showErrorMessage="1" sqref="E2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allowBlank="1" showErrorMessage="1" sqref="D13:D15 K16 D17 D23 D19:D21 K18 K22 K2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 A21 A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22:H22 G18:H18 G24:H24">
      <formula1>0</formula1>
      <formula2>999999999999999</formula2>
    </dataValidation>
    <dataValidation allowBlank="1" showInputMessage="1" showErrorMessage="1" promptTitle="Addition / Deduction" prompt="Please Choose the correct One" sqref="J16 J22 J18 J24">
      <formula1>0</formula1>
      <formula2>0</formula2>
    </dataValidation>
    <dataValidation type="list" showErrorMessage="1" sqref="I16 I22 I18 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22:O22 N18:O18 N24: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22 R18 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22 Q18 Q2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22 M18 M2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2 F24">
      <formula1>0</formula1>
      <formula2>999999999999999</formula2>
    </dataValidation>
    <dataValidation allowBlank="1" showInputMessage="1" showErrorMessage="1" promptTitle="Itemcode/Make" prompt="Please enter text" sqref="C14:C24">
      <formula1>0</formula1>
      <formula2>0</formula2>
    </dataValidation>
    <dataValidation type="list" allowBlank="1" showInputMessage="1" showErrorMessage="1" sqref="L22 L13 L14 L15 L16 L17 L18 L19 L20 L21 L24 L23">
      <formula1>"INR"</formula1>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2024-05-03T11:07:59Z</cp:lastPrinted>
  <dcterms:created xsi:type="dcterms:W3CDTF">2009-01-30T06:42:42Z</dcterms:created>
  <dcterms:modified xsi:type="dcterms:W3CDTF">2024-05-07T12:24:05Z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