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505" windowHeight="750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'BoQ1'!$A$11:$BC$19</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<sst xmlns="http://schemas.openxmlformats.org/spreadsheetml/2006/main" count="120" uniqueCount="56">
  <si>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</si>
  <si>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</si>
  <si>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</si>
  <si>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</si>
  <si>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</si>
  <si>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</si>
  <si>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</si>
  <si>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</si>
  <si>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</si>
  <si>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</si>
  <si>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</si>
  <si>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</si>
  <si>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</si>
  <si>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</si>
  <si>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</si>
  <si>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</si>
  <si>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</si>
  <si>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</si>
  <si>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</si>
  <si>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</si>
  <si>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</si>
  <si>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</si>
  <si>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</si>
  <si>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</si>
  <si>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</si>
  <si>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</si>
  <si>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</si>
  <si>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</si>
  <si>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</si>
  <si>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</si>
  <si>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</si>
  <si>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</si>
  <si>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</si>
  <si>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</si>
  <si>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</si>
  <si>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</si>
  <si>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</si>
  <si>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</si>
  <si>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</si>
  <si>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</si>
  <si>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</si>
  <si>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</si>
  <si>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</si>
  <si>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r>
      <t xml:space="preserve">TOTAL AMOUNT  
           in
     </t>
    </r>
    <r>
      <rPr>
        <b/>
        <sz val="11"/>
        <color indexed="10"/>
        <rFont val="Arial"/>
        <family val="2"/>
      </rPr>
      <t xml:space="preserve"> Rs.      P</t>
    </r>
  </si>
  <si>
    <t>sqm</t>
  </si>
  <si>
    <t>Tender Inviting Authority: DOIP, IIT Kanpur</t>
  </si>
  <si>
    <t>WATER PROOFING</t>
  </si>
  <si>
    <t>Providing  and applying fibre reinforced elastomeric liquid water proofing membrane with resilient acrylic polymers having Sun Reflectivity Index (SRI) of 105 on top of concrete roof in three coats @10.76 litre/ 10 sqm. One coat of self-priming of elastomeric waterproofing liquid (dilution with water in the ratio of 3:1) and two coats of undiluted elastomeric waterproofing liquid (dry film thickness of complete application/system not less than 500 microns). The operation shall be carried out after scrapping and properly cleaning the surface to remove loose particles with wire brushes, complete in all respect as per the direction of Engineer-in-Charge.</t>
  </si>
  <si>
    <t>item no.85</t>
  </si>
  <si>
    <t>item no.88</t>
  </si>
  <si>
    <t>item no.89</t>
  </si>
  <si>
    <t>item no.90</t>
  </si>
  <si>
    <t>CONSERVATION OF HERITAGE BUILDINGS</t>
  </si>
  <si>
    <t>Providing and applying antifungal wash treatment using 3% solution of sodium pentachlorophenate, of reputed brand and manufacturer, on cleaned sand stone surface at desired locations as per direction of Engineer-in charge (The rate is inclusive of all materials and labours involved except scaffolding)</t>
  </si>
  <si>
    <t>Name of Work: Waterproofing of Security Section Building, IIT Kanpur</t>
  </si>
  <si>
    <t>NIT No: Civil/27/03/2024-2</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</si>
</sst>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 numFmtId="180" formatCode="[$-4009]dd\ mmmm\ yyyy"/>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2"/>
      <color indexed="10"/>
      <name val="Arial"/>
      <family val="2"/>
    </font>
    <font>
      <b/>
      <sz val="12"/>
      <color indexed="16"/>
      <name val="Arial"/>
      <family val="2"/>
    </font>
    <font>
      <b/>
      <sz val="16"/>
      <color indexed="8"/>
      <name val="Calibri"/>
      <family val="2"/>
    </font>
    <font>
      <sz val="8"/>
      <name val="Calibri"/>
      <family val="2"/>
    </font>
    <font>
      <b/>
      <sz val="12"/>
      <name val="Arial"/>
      <family val="2"/>
    </font>
    <font>
      <sz val="12"/>
      <name val="Arial"/>
      <family val="2"/>
    </font>
    <font>
      <sz val="12"/>
      <color indexed="31"/>
      <name val="Arial"/>
      <family val="2"/>
    </font>
    <font>
      <b/>
      <sz val="12"/>
      <color indexed="57"/>
      <name val="Arial"/>
      <family val="2"/>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bottom style="thin"/>
    </border>
    <border>
      <left>
        <color indexed="63"/>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70">
    <xf numFmtId="0" fontId="0" fillId="0" borderId="0" xfId="0" applyAlignment="1">
      <alignment/>
    </xf>
    <xf numFmtId="0" fontId="0" fillId="0" borderId="0" xfId="58" applyNumberFormat="1" applyFill="1">
      <alignment/>
      <protection/>
    </xf>
    <xf numFmtId="0" fontId="1" fillId="0" borderId="0" xfId="61" applyNumberFormat="1" applyFill="1">
      <alignment/>
      <protection/>
    </xf>
    <xf numFmtId="0" fontId="2" fillId="0" borderId="0" xfId="58" applyNumberFormat="1" applyFont="1" applyFill="1">
      <alignment/>
      <protection/>
    </xf>
    <xf numFmtId="0" fontId="4" fillId="0" borderId="0" xfId="58" applyNumberFormat="1" applyFont="1" applyFill="1" applyBorder="1" applyAlignment="1">
      <alignment vertical="center"/>
      <protection/>
    </xf>
    <xf numFmtId="0" fontId="5" fillId="0" borderId="0" xfId="58" applyNumberFormat="1" applyFont="1" applyFill="1" applyBorder="1" applyAlignment="1" applyProtection="1">
      <alignment vertical="center"/>
      <protection locked="0"/>
    </xf>
    <xf numFmtId="0" fontId="5" fillId="0" borderId="0" xfId="58"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8" applyNumberFormat="1" applyFont="1" applyFill="1" applyBorder="1" applyAlignment="1">
      <alignment vertical="center"/>
      <protection/>
    </xf>
    <xf numFmtId="0" fontId="9" fillId="0" borderId="0" xfId="58" applyNumberFormat="1" applyFont="1" applyFill="1" applyBorder="1" applyAlignment="1">
      <alignment horizontal="left"/>
      <protection/>
    </xf>
    <xf numFmtId="0" fontId="10" fillId="0" borderId="0" xfId="58"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8" applyNumberFormat="1" applyFont="1" applyFill="1" applyAlignment="1" applyProtection="1">
      <alignment vertical="center"/>
      <protection locked="0"/>
    </xf>
    <xf numFmtId="0" fontId="5" fillId="0" borderId="0" xfId="58" applyNumberFormat="1" applyFont="1" applyFill="1" applyAlignment="1" applyProtection="1">
      <alignment vertical="center"/>
      <protection locked="0"/>
    </xf>
    <xf numFmtId="0" fontId="4" fillId="0" borderId="0" xfId="58" applyNumberFormat="1" applyFont="1" applyFill="1" applyAlignment="1">
      <alignment vertical="center"/>
      <protection/>
    </xf>
    <xf numFmtId="0" fontId="5" fillId="0" borderId="0" xfId="58" applyNumberFormat="1" applyFont="1" applyFill="1" applyAlignment="1">
      <alignment vertical="center"/>
      <protection/>
    </xf>
    <xf numFmtId="0" fontId="7" fillId="0" borderId="11" xfId="58" applyNumberFormat="1" applyFont="1" applyFill="1" applyBorder="1" applyAlignment="1">
      <alignment horizontal="center" vertical="top" wrapText="1"/>
      <protection/>
    </xf>
    <xf numFmtId="0" fontId="4" fillId="0" borderId="0" xfId="58" applyNumberFormat="1" applyFont="1" applyFill="1">
      <alignment/>
      <protection/>
    </xf>
    <xf numFmtId="0" fontId="5" fillId="0" borderId="0" xfId="58" applyNumberFormat="1" applyFont="1" applyFill="1">
      <alignment/>
      <protection/>
    </xf>
    <xf numFmtId="0" fontId="7" fillId="0" borderId="12" xfId="61" applyNumberFormat="1" applyFont="1" applyFill="1" applyBorder="1" applyAlignment="1">
      <alignment horizontal="center" vertical="top" wrapText="1"/>
      <protection/>
    </xf>
    <xf numFmtId="0" fontId="13" fillId="0" borderId="11" xfId="61" applyNumberFormat="1" applyFont="1" applyFill="1" applyBorder="1" applyAlignment="1">
      <alignment vertical="top" wrapText="1"/>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7" fillId="0" borderId="14" xfId="58" applyNumberFormat="1" applyFont="1" applyFill="1" applyBorder="1" applyAlignment="1">
      <alignment horizontal="center" vertical="top" wrapText="1"/>
      <protection/>
    </xf>
    <xf numFmtId="0" fontId="18" fillId="0" borderId="15" xfId="61" applyNumberFormat="1" applyFont="1" applyFill="1" applyBorder="1" applyAlignment="1">
      <alignment horizontal="left" vertical="top"/>
      <protection/>
    </xf>
    <xf numFmtId="0" fontId="19" fillId="0" borderId="16" xfId="61" applyNumberFormat="1" applyFont="1" applyFill="1" applyBorder="1" applyAlignment="1">
      <alignment vertical="top"/>
      <protection/>
    </xf>
    <xf numFmtId="0" fontId="18" fillId="0" borderId="17" xfId="61" applyNumberFormat="1" applyFont="1" applyFill="1" applyBorder="1" applyAlignment="1">
      <alignment horizontal="left" vertical="top"/>
      <protection/>
    </xf>
    <xf numFmtId="0" fontId="20" fillId="0" borderId="12" xfId="58" applyNumberFormat="1" applyFont="1" applyFill="1" applyBorder="1" applyAlignment="1" applyProtection="1">
      <alignment vertical="top"/>
      <protection/>
    </xf>
    <xf numFmtId="10" fontId="15" fillId="33" borderId="11" xfId="68" applyNumberFormat="1" applyFont="1" applyFill="1" applyBorder="1" applyAlignment="1" applyProtection="1">
      <alignment horizontal="center" vertical="center"/>
      <protection locked="0"/>
    </xf>
    <xf numFmtId="0" fontId="18" fillId="0" borderId="13" xfId="61" applyNumberFormat="1" applyFont="1" applyFill="1" applyBorder="1" applyAlignment="1">
      <alignment horizontal="left" vertical="top"/>
      <protection/>
    </xf>
    <xf numFmtId="0" fontId="19" fillId="0" borderId="0" xfId="61" applyNumberFormat="1" applyFont="1" applyFill="1" applyBorder="1" applyAlignment="1">
      <alignment horizontal="center" vertical="top"/>
      <protection/>
    </xf>
    <xf numFmtId="0" fontId="14" fillId="0" borderId="18" xfId="61" applyNumberFormat="1" applyFont="1" applyFill="1" applyBorder="1" applyAlignment="1">
      <alignment horizontal="center" vertical="top"/>
      <protection/>
    </xf>
    <xf numFmtId="0" fontId="19" fillId="0" borderId="18" xfId="61" applyNumberFormat="1" applyFont="1" applyFill="1" applyBorder="1" applyAlignment="1">
      <alignment horizontal="center" vertical="top"/>
      <protection/>
    </xf>
    <xf numFmtId="0" fontId="19" fillId="0" borderId="0" xfId="58" applyNumberFormat="1" applyFont="1" applyFill="1" applyAlignment="1">
      <alignment horizontal="center" vertical="top"/>
      <protection/>
    </xf>
    <xf numFmtId="2" fontId="14" fillId="0" borderId="19" xfId="61" applyNumberFormat="1" applyFont="1" applyFill="1" applyBorder="1" applyAlignment="1">
      <alignment horizontal="center" vertical="top"/>
      <protection/>
    </xf>
    <xf numFmtId="2" fontId="14" fillId="0" borderId="20" xfId="61" applyNumberFormat="1" applyFont="1" applyFill="1" applyBorder="1" applyAlignment="1">
      <alignment horizontal="center" vertical="top"/>
      <protection/>
    </xf>
    <xf numFmtId="0" fontId="19" fillId="0" borderId="21" xfId="61" applyNumberFormat="1" applyFont="1" applyFill="1" applyBorder="1" applyAlignment="1">
      <alignment horizontal="center" vertical="top" wrapText="1"/>
      <protection/>
    </xf>
    <xf numFmtId="0" fontId="14" fillId="0" borderId="11" xfId="61" applyNumberFormat="1" applyFont="1" applyFill="1" applyBorder="1" applyAlignment="1" applyProtection="1">
      <alignment horizontal="center" vertical="center" wrapText="1"/>
      <protection locked="0"/>
    </xf>
    <xf numFmtId="0" fontId="15" fillId="33" borderId="11" xfId="61" applyNumberFormat="1" applyFont="1" applyFill="1" applyBorder="1" applyAlignment="1" applyProtection="1">
      <alignment horizontal="center" vertical="center" wrapText="1"/>
      <protection locked="0"/>
    </xf>
    <xf numFmtId="0" fontId="20" fillId="0" borderId="11" xfId="61" applyNumberFormat="1" applyFont="1" applyFill="1" applyBorder="1" applyAlignment="1">
      <alignment horizontal="center" vertical="top"/>
      <protection/>
    </xf>
    <xf numFmtId="0" fontId="19" fillId="0" borderId="11" xfId="58" applyNumberFormat="1" applyFont="1" applyFill="1" applyBorder="1" applyAlignment="1" applyProtection="1">
      <alignment horizontal="center" vertical="top"/>
      <protection/>
    </xf>
    <xf numFmtId="0" fontId="14" fillId="0" borderId="11" xfId="68" applyNumberFormat="1" applyFont="1" applyFill="1" applyBorder="1" applyAlignment="1" applyProtection="1">
      <alignment horizontal="center" vertical="center" wrapText="1"/>
      <protection locked="0"/>
    </xf>
    <xf numFmtId="0" fontId="14" fillId="0" borderId="11" xfId="61" applyNumberFormat="1" applyFont="1" applyFill="1" applyBorder="1" applyAlignment="1" applyProtection="1">
      <alignment horizontal="center" vertical="center" wrapText="1"/>
      <protection/>
    </xf>
    <xf numFmtId="0" fontId="19" fillId="0" borderId="0" xfId="58" applyNumberFormat="1" applyFont="1" applyFill="1" applyAlignment="1" applyProtection="1">
      <alignment horizontal="center" vertical="top"/>
      <protection/>
    </xf>
    <xf numFmtId="2" fontId="21" fillId="0" borderId="13" xfId="61" applyNumberFormat="1" applyFont="1" applyFill="1" applyBorder="1" applyAlignment="1">
      <alignment horizontal="center" vertical="top"/>
      <protection/>
    </xf>
    <xf numFmtId="2" fontId="14" fillId="0" borderId="22" xfId="61" applyNumberFormat="1" applyFont="1" applyFill="1" applyBorder="1" applyAlignment="1">
      <alignment horizontal="center" vertical="top"/>
      <protection/>
    </xf>
    <xf numFmtId="0" fontId="19" fillId="0" borderId="13" xfId="61" applyNumberFormat="1" applyFont="1" applyFill="1" applyBorder="1" applyAlignment="1">
      <alignment horizontal="center" vertical="top" wrapText="1"/>
      <protection/>
    </xf>
    <xf numFmtId="0" fontId="7" fillId="0" borderId="19" xfId="61" applyNumberFormat="1" applyFont="1" applyFill="1" applyBorder="1" applyAlignment="1">
      <alignment horizontal="left" vertical="top"/>
      <protection/>
    </xf>
    <xf numFmtId="0" fontId="22" fillId="0" borderId="14" xfId="58" applyNumberFormat="1" applyFont="1" applyFill="1" applyBorder="1" applyAlignment="1">
      <alignment horizontal="center" vertical="top" wrapText="1"/>
      <protection/>
    </xf>
    <xf numFmtId="0" fontId="22" fillId="0" borderId="14" xfId="58" applyNumberFormat="1" applyFont="1" applyFill="1" applyBorder="1" applyAlignment="1">
      <alignment horizontal="left" vertical="top" wrapText="1"/>
      <protection/>
    </xf>
    <xf numFmtId="0" fontId="63" fillId="0" borderId="14" xfId="0" applyFont="1" applyFill="1" applyBorder="1" applyAlignment="1">
      <alignment horizontal="center" vertical="center"/>
    </xf>
    <xf numFmtId="2" fontId="22" fillId="0" borderId="14" xfId="57" applyNumberFormat="1" applyFont="1" applyFill="1" applyBorder="1" applyAlignment="1">
      <alignment vertical="center" wrapText="1"/>
      <protection/>
    </xf>
    <xf numFmtId="2" fontId="22" fillId="0" borderId="14" xfId="58" applyNumberFormat="1" applyFont="1" applyFill="1" applyBorder="1" applyAlignment="1" applyProtection="1">
      <alignment vertical="center"/>
      <protection locked="0"/>
    </xf>
    <xf numFmtId="2" fontId="22" fillId="0" borderId="14" xfId="61" applyNumberFormat="1" applyFont="1" applyFill="1" applyBorder="1" applyAlignment="1">
      <alignment vertical="center"/>
      <protection/>
    </xf>
    <xf numFmtId="2" fontId="22" fillId="0" borderId="14" xfId="58" applyNumberFormat="1" applyFont="1" applyFill="1" applyBorder="1" applyAlignment="1">
      <alignment vertical="center"/>
      <protection/>
    </xf>
    <xf numFmtId="2" fontId="22" fillId="33" borderId="14" xfId="58" applyNumberFormat="1" applyFont="1" applyFill="1" applyBorder="1" applyAlignment="1" applyProtection="1">
      <alignment vertical="center"/>
      <protection locked="0"/>
    </xf>
    <xf numFmtId="2" fontId="22" fillId="0" borderId="14" xfId="58" applyNumberFormat="1" applyFont="1" applyFill="1" applyBorder="1" applyAlignment="1" applyProtection="1">
      <alignment vertical="center" wrapText="1"/>
      <protection locked="0"/>
    </xf>
    <xf numFmtId="2" fontId="22" fillId="0" borderId="14" xfId="60" applyNumberFormat="1" applyFont="1" applyFill="1" applyBorder="1" applyAlignment="1">
      <alignment vertical="center"/>
      <protection/>
    </xf>
    <xf numFmtId="0" fontId="22" fillId="0" borderId="14" xfId="61" applyNumberFormat="1" applyFont="1" applyFill="1" applyBorder="1" applyAlignment="1">
      <alignment vertical="center" wrapText="1"/>
      <protection/>
    </xf>
    <xf numFmtId="0" fontId="23" fillId="0" borderId="23" xfId="58" applyNumberFormat="1" applyFont="1" applyFill="1" applyBorder="1" applyAlignment="1" applyProtection="1">
      <alignment horizontal="center" vertical="top"/>
      <protection/>
    </xf>
    <xf numFmtId="0" fontId="23" fillId="0" borderId="24" xfId="58" applyNumberFormat="1" applyFont="1" applyFill="1" applyBorder="1" applyAlignment="1" applyProtection="1">
      <alignment horizontal="center" vertical="top"/>
      <protection/>
    </xf>
    <xf numFmtId="0" fontId="23" fillId="0" borderId="25" xfId="58" applyNumberFormat="1" applyFont="1" applyFill="1" applyBorder="1" applyAlignment="1" applyProtection="1">
      <alignment horizontal="center" vertical="top"/>
      <protection/>
    </xf>
    <xf numFmtId="0" fontId="3" fillId="0" borderId="0" xfId="58" applyNumberFormat="1" applyFont="1" applyFill="1" applyBorder="1" applyAlignment="1">
      <alignment horizontal="right" vertical="top"/>
      <protection/>
    </xf>
    <xf numFmtId="0" fontId="8" fillId="0" borderId="0" xfId="58" applyNumberFormat="1" applyFont="1" applyFill="1" applyBorder="1" applyAlignment="1">
      <alignment horizontal="left" vertical="center" wrapText="1"/>
      <protection/>
    </xf>
    <xf numFmtId="0" fontId="10" fillId="0" borderId="18" xfId="58" applyNumberFormat="1" applyFont="1" applyFill="1" applyBorder="1" applyAlignment="1" applyProtection="1">
      <alignment horizontal="center" wrapText="1"/>
      <protection locked="0"/>
    </xf>
    <xf numFmtId="0" fontId="7" fillId="34" borderId="13" xfId="61" applyNumberFormat="1" applyFont="1" applyFill="1" applyBorder="1" applyAlignment="1" applyProtection="1">
      <alignment horizontal="left" vertical="top"/>
      <protection locked="0"/>
    </xf>
    <xf numFmtId="0" fontId="14" fillId="0" borderId="13" xfId="61" applyNumberFormat="1" applyFont="1" applyFill="1" applyBorder="1" applyAlignment="1">
      <alignment horizontal="center" vertical="top" wrapText="1"/>
      <protection/>
    </xf>
    <xf numFmtId="0" fontId="11" fillId="0" borderId="13" xfId="58" applyNumberFormat="1" applyFont="1" applyFill="1" applyBorder="1" applyAlignment="1">
      <alignment horizontal="center" vertical="center" wrapText="1"/>
      <protection/>
    </xf>
    <xf numFmtId="0" fontId="16" fillId="0" borderId="0" xfId="0" applyFont="1" applyBorder="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docs.live.n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d.docs.live.net/cb74f36a7c228f96/Desktop/Minor%20Civil%20Forma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d.docs.live.net/cb74f36a7c228f96/Desktop/Minor%20Civil%20Forma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pageSetUpPr fitToPage="1"/>
  </sheetPr>
  <dimension ref="A1:II19"/>
  <sheetViews>
    <sheetView showGridLines="0" zoomScale="92" zoomScaleNormal="92" zoomScalePageLayoutView="0" workbookViewId="0" topLeftCell="A1">
      <selection activeCell="B14" sqref="B14"/>
    </sheetView>
  </sheetViews>
  <sheetFormatPr defaultColWidth="9.140625" defaultRowHeight="15"/>
  <cols>
    <col min="1" max="1" width="9.57421875" style="1" customWidth="1"/>
    <col min="2" max="2" width="52.140625" style="1" customWidth="1"/>
    <col min="3" max="3" width="8.8515625" style="1" hidden="1" customWidth="1"/>
    <col min="4" max="4" width="10.57421875" style="1" customWidth="1"/>
    <col min="5" max="5" width="9.140625" style="1" customWidth="1"/>
    <col min="6" max="6" width="14.8515625" style="1" customWidth="1"/>
    <col min="7" max="13" width="0" style="1" hidden="1" customWidth="1"/>
    <col min="14" max="14" width="0" style="2" hidden="1" customWidth="1"/>
    <col min="15" max="50" width="0" style="1" hidden="1" customWidth="1"/>
    <col min="51" max="51" width="0.13671875" style="1" hidden="1" customWidth="1"/>
    <col min="52" max="52" width="4.00390625" style="1" hidden="1" customWidth="1"/>
    <col min="53" max="53" width="15.8515625" style="1" customWidth="1"/>
    <col min="54" max="54" width="0.13671875" style="1" hidden="1" customWidth="1"/>
    <col min="55" max="55" width="33.8515625" style="1" customWidth="1"/>
    <col min="56" max="238" width="9.140625" style="1" customWidth="1"/>
    <col min="239" max="243" width="9.140625" style="3" customWidth="1"/>
    <col min="244" max="16384" width="9.140625" style="1" customWidth="1"/>
  </cols>
  <sheetData>
    <row r="1" spans="1:243" s="4" customFormat="1" ht="27" customHeight="1">
      <c r="A1" s="62" t="str">
        <f>B2&amp;" BoQ"</f>
        <v>Percentage BoQ</v>
      </c>
      <c r="B1" s="62"/>
      <c r="C1" s="62"/>
      <c r="D1" s="62"/>
      <c r="E1" s="62"/>
      <c r="F1" s="62"/>
      <c r="G1" s="62"/>
      <c r="H1" s="62"/>
      <c r="I1" s="62"/>
      <c r="J1" s="62"/>
      <c r="K1" s="62"/>
      <c r="L1" s="6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3" t="s">
        <v>45</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IE4" s="10"/>
      <c r="IF4" s="10"/>
      <c r="IG4" s="10"/>
      <c r="IH4" s="10"/>
      <c r="II4" s="10"/>
    </row>
    <row r="5" spans="1:243" s="9" customFormat="1" ht="38.25" customHeight="1">
      <c r="A5" s="63" t="s">
        <v>54</v>
      </c>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IE5" s="10"/>
      <c r="IF5" s="10"/>
      <c r="IG5" s="10"/>
      <c r="IH5" s="10"/>
      <c r="II5" s="10"/>
    </row>
    <row r="6" spans="1:243" s="9" customFormat="1" ht="30.75" customHeight="1">
      <c r="A6" s="63" t="s">
        <v>55</v>
      </c>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IE6" s="10"/>
      <c r="IF6" s="10"/>
      <c r="IG6" s="10"/>
      <c r="IH6" s="10"/>
      <c r="II6" s="10"/>
    </row>
    <row r="7" spans="1:243" s="9" customFormat="1" ht="29.25" customHeight="1" hidden="1">
      <c r="A7" s="64" t="s">
        <v>7</v>
      </c>
      <c r="B7" s="64"/>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IE7" s="10"/>
      <c r="IF7" s="10"/>
      <c r="IG7" s="10"/>
      <c r="IH7" s="10"/>
      <c r="II7" s="10"/>
    </row>
    <row r="8" spans="1:243" s="12" customFormat="1" ht="58.5" customHeight="1">
      <c r="A8" s="11" t="s">
        <v>40</v>
      </c>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IE8" s="13"/>
      <c r="IF8" s="13"/>
      <c r="IG8" s="13"/>
      <c r="IH8" s="13"/>
      <c r="II8" s="13"/>
    </row>
    <row r="9" spans="1:243" s="14" customFormat="1" ht="61.5" customHeight="1">
      <c r="A9" s="67" t="s">
        <v>8</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41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43</v>
      </c>
      <c r="BB11" s="20" t="s">
        <v>32</v>
      </c>
      <c r="BC11" s="20" t="s">
        <v>33</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3">
        <v>13</v>
      </c>
      <c r="N12" s="23">
        <v>14</v>
      </c>
      <c r="O12" s="23">
        <v>15</v>
      </c>
      <c r="P12" s="23">
        <v>16</v>
      </c>
      <c r="Q12" s="23">
        <v>17</v>
      </c>
      <c r="R12" s="23">
        <v>18</v>
      </c>
      <c r="S12" s="23">
        <v>19</v>
      </c>
      <c r="T12" s="23">
        <v>20</v>
      </c>
      <c r="U12" s="23">
        <v>21</v>
      </c>
      <c r="V12" s="23">
        <v>22</v>
      </c>
      <c r="W12" s="23">
        <v>23</v>
      </c>
      <c r="X12" s="23">
        <v>24</v>
      </c>
      <c r="Y12" s="23">
        <v>25</v>
      </c>
      <c r="Z12" s="23">
        <v>26</v>
      </c>
      <c r="AA12" s="23">
        <v>27</v>
      </c>
      <c r="AB12" s="23">
        <v>28</v>
      </c>
      <c r="AC12" s="23">
        <v>29</v>
      </c>
      <c r="AD12" s="23">
        <v>30</v>
      </c>
      <c r="AE12" s="23">
        <v>31</v>
      </c>
      <c r="AF12" s="23">
        <v>32</v>
      </c>
      <c r="AG12" s="23">
        <v>33</v>
      </c>
      <c r="AH12" s="23">
        <v>34</v>
      </c>
      <c r="AI12" s="23">
        <v>35</v>
      </c>
      <c r="AJ12" s="23">
        <v>36</v>
      </c>
      <c r="AK12" s="23">
        <v>37</v>
      </c>
      <c r="AL12" s="23">
        <v>38</v>
      </c>
      <c r="AM12" s="23">
        <v>39</v>
      </c>
      <c r="AN12" s="23">
        <v>40</v>
      </c>
      <c r="AO12" s="23">
        <v>41</v>
      </c>
      <c r="AP12" s="23">
        <v>42</v>
      </c>
      <c r="AQ12" s="23">
        <v>43</v>
      </c>
      <c r="AR12" s="23">
        <v>44</v>
      </c>
      <c r="AS12" s="23">
        <v>45</v>
      </c>
      <c r="AT12" s="23">
        <v>46</v>
      </c>
      <c r="AU12" s="23">
        <v>47</v>
      </c>
      <c r="AV12" s="23">
        <v>48</v>
      </c>
      <c r="AW12" s="23">
        <v>49</v>
      </c>
      <c r="AX12" s="23">
        <v>50</v>
      </c>
      <c r="AY12" s="23">
        <v>51</v>
      </c>
      <c r="AZ12" s="23">
        <v>52</v>
      </c>
      <c r="BA12" s="23">
        <v>7</v>
      </c>
      <c r="BB12" s="23">
        <v>54</v>
      </c>
      <c r="BC12" s="23">
        <v>8</v>
      </c>
      <c r="IE12" s="18"/>
      <c r="IF12" s="18"/>
      <c r="IG12" s="18"/>
      <c r="IH12" s="18"/>
      <c r="II12" s="18"/>
    </row>
    <row r="13" spans="1:243" s="17" customFormat="1" ht="14.25">
      <c r="A13" s="48">
        <v>85</v>
      </c>
      <c r="B13" s="49" t="s">
        <v>46</v>
      </c>
      <c r="C13" s="50" t="s">
        <v>48</v>
      </c>
      <c r="D13" s="59"/>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1"/>
      <c r="IA13" s="17">
        <v>85</v>
      </c>
      <c r="IB13" s="17" t="s">
        <v>46</v>
      </c>
      <c r="IC13" s="17" t="s">
        <v>48</v>
      </c>
      <c r="IE13" s="18"/>
      <c r="IF13" s="18"/>
      <c r="IG13" s="18"/>
      <c r="IH13" s="18"/>
      <c r="II13" s="18"/>
    </row>
    <row r="14" spans="1:243" s="17" customFormat="1" ht="146.25" customHeight="1">
      <c r="A14" s="48">
        <v>88</v>
      </c>
      <c r="B14" s="49" t="s">
        <v>47</v>
      </c>
      <c r="C14" s="50" t="s">
        <v>49</v>
      </c>
      <c r="D14" s="51">
        <v>675</v>
      </c>
      <c r="E14" s="51" t="s">
        <v>44</v>
      </c>
      <c r="F14" s="51">
        <v>474.15</v>
      </c>
      <c r="G14" s="52"/>
      <c r="H14" s="52"/>
      <c r="I14" s="53" t="s">
        <v>34</v>
      </c>
      <c r="J14" s="54">
        <f>IF(I14="Less(-)",-1,1)</f>
        <v>1</v>
      </c>
      <c r="K14" s="52" t="s">
        <v>35</v>
      </c>
      <c r="L14" s="52" t="s">
        <v>4</v>
      </c>
      <c r="M14" s="55"/>
      <c r="N14" s="52"/>
      <c r="O14" s="52"/>
      <c r="P14" s="56"/>
      <c r="Q14" s="52"/>
      <c r="R14" s="52"/>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3">
        <f>ROUND(total_amount_ba($B$2,$D$2,D14,F14,J14,K14,M14),0)</f>
        <v>320051</v>
      </c>
      <c r="BB14" s="57">
        <f>BA14+SUM(N14:AZ14)</f>
        <v>320051</v>
      </c>
      <c r="BC14" s="58" t="str">
        <f>SpellNumber(L14,BB14)</f>
        <v>INR  Three Lakh Twenty Thousand  &amp;Fifty One  Only</v>
      </c>
      <c r="IA14" s="17">
        <v>88</v>
      </c>
      <c r="IB14" s="17" t="s">
        <v>47</v>
      </c>
      <c r="IC14" s="17" t="s">
        <v>49</v>
      </c>
      <c r="ID14" s="17">
        <v>675</v>
      </c>
      <c r="IE14" s="18" t="s">
        <v>44</v>
      </c>
      <c r="IF14" s="18"/>
      <c r="IG14" s="18"/>
      <c r="IH14" s="18"/>
      <c r="II14" s="18"/>
    </row>
    <row r="15" spans="1:243" s="17" customFormat="1" ht="14.25">
      <c r="A15" s="48">
        <v>89</v>
      </c>
      <c r="B15" s="49" t="s">
        <v>52</v>
      </c>
      <c r="C15" s="50" t="s">
        <v>50</v>
      </c>
      <c r="D15" s="59"/>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1"/>
      <c r="IA15" s="17">
        <v>89</v>
      </c>
      <c r="IB15" s="17" t="s">
        <v>52</v>
      </c>
      <c r="IC15" s="17" t="s">
        <v>50</v>
      </c>
      <c r="IE15" s="18"/>
      <c r="IF15" s="18"/>
      <c r="IG15" s="18"/>
      <c r="IH15" s="18"/>
      <c r="II15" s="18"/>
    </row>
    <row r="16" spans="1:243" s="17" customFormat="1" ht="67.5" customHeight="1">
      <c r="A16" s="48">
        <v>90</v>
      </c>
      <c r="B16" s="49" t="s">
        <v>53</v>
      </c>
      <c r="C16" s="50" t="s">
        <v>51</v>
      </c>
      <c r="D16" s="51">
        <v>675</v>
      </c>
      <c r="E16" s="51" t="s">
        <v>44</v>
      </c>
      <c r="F16" s="51">
        <v>64.1</v>
      </c>
      <c r="G16" s="52"/>
      <c r="H16" s="52"/>
      <c r="I16" s="53" t="s">
        <v>34</v>
      </c>
      <c r="J16" s="54">
        <f>IF(I16="Less(-)",-1,1)</f>
        <v>1</v>
      </c>
      <c r="K16" s="52" t="s">
        <v>35</v>
      </c>
      <c r="L16" s="52" t="s">
        <v>4</v>
      </c>
      <c r="M16" s="55"/>
      <c r="N16" s="52"/>
      <c r="O16" s="52"/>
      <c r="P16" s="56"/>
      <c r="Q16" s="52"/>
      <c r="R16" s="52"/>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3">
        <f>ROUND(total_amount_ba($B$2,$D$2,D16,F16,J16,K16,M16),0)</f>
        <v>43268</v>
      </c>
      <c r="BB16" s="57">
        <f>BA16+SUM(N16:AZ16)</f>
        <v>43268</v>
      </c>
      <c r="BC16" s="58" t="str">
        <f>SpellNumber(L16,BB16)</f>
        <v>INR  Forty Three Thousand Two Hundred &amp; Sixty Eight  Only</v>
      </c>
      <c r="IA16" s="17">
        <v>90</v>
      </c>
      <c r="IB16" s="17" t="s">
        <v>53</v>
      </c>
      <c r="IC16" s="17" t="s">
        <v>51</v>
      </c>
      <c r="ID16" s="17">
        <v>675</v>
      </c>
      <c r="IE16" s="18" t="s">
        <v>44</v>
      </c>
      <c r="IF16" s="18"/>
      <c r="IG16" s="18"/>
      <c r="IH16" s="18"/>
      <c r="II16" s="18"/>
    </row>
    <row r="17" spans="1:55" ht="48" customHeight="1">
      <c r="A17" s="47" t="s">
        <v>36</v>
      </c>
      <c r="B17" s="24"/>
      <c r="C17" s="25"/>
      <c r="D17" s="30"/>
      <c r="E17" s="30"/>
      <c r="F17" s="30"/>
      <c r="G17" s="30"/>
      <c r="H17" s="31"/>
      <c r="I17" s="31"/>
      <c r="J17" s="31"/>
      <c r="K17" s="31"/>
      <c r="L17" s="32"/>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4">
        <f>SUM(BA13:BA16)</f>
        <v>363319</v>
      </c>
      <c r="BB17" s="35" t="e">
        <f>SUM(#REF!)</f>
        <v>#REF!</v>
      </c>
      <c r="BC17" s="36" t="str">
        <f>SpellNumber(L17,BA17)</f>
        <v>  Three Lakh Sixty Three Thousand Three Hundred &amp; Nineteen  Only</v>
      </c>
    </row>
    <row r="18" spans="1:55" ht="24" customHeight="1">
      <c r="A18" s="22" t="s">
        <v>37</v>
      </c>
      <c r="B18" s="26"/>
      <c r="C18" s="27"/>
      <c r="D18" s="37"/>
      <c r="E18" s="38" t="s">
        <v>42</v>
      </c>
      <c r="F18" s="28"/>
      <c r="G18" s="39"/>
      <c r="H18" s="40"/>
      <c r="I18" s="40"/>
      <c r="J18" s="40"/>
      <c r="K18" s="37"/>
      <c r="L18" s="41"/>
      <c r="M18" s="42"/>
      <c r="N18" s="43"/>
      <c r="O18" s="33"/>
      <c r="P18" s="33"/>
      <c r="Q18" s="33"/>
      <c r="R18" s="33"/>
      <c r="S18" s="3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4">
        <f>IF(ISBLANK(F18),0,IF(E18="Excess (+)",ROUND(BA17+(BA17*F18),0),IF(E18="Less (-)",ROUND(BA17+(BA17*F18*(-1)),0),IF(E18="At Par",BA17,0))))</f>
        <v>0</v>
      </c>
      <c r="BB18" s="45">
        <f>ROUND(BA18,0)</f>
        <v>0</v>
      </c>
      <c r="BC18" s="46" t="str">
        <f>SpellNumber($E$2,BB18)</f>
        <v>INR Zero Only</v>
      </c>
    </row>
    <row r="19" spans="1:55" ht="18" customHeight="1">
      <c r="A19" s="21" t="s">
        <v>38</v>
      </c>
      <c r="B19" s="29"/>
      <c r="C19" s="66" t="str">
        <f>SpellNumber($E$2,BB18)</f>
        <v>INR Zero Only</v>
      </c>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row>
  </sheetData>
  <sheetProtection password="D850" sheet="1"/>
  <autoFilter ref="A11:BC19"/>
  <mergeCells count="10">
    <mergeCell ref="C19:BC19"/>
    <mergeCell ref="A9:BC9"/>
    <mergeCell ref="D13:BC13"/>
    <mergeCell ref="D15:BC15"/>
    <mergeCell ref="A1:L1"/>
    <mergeCell ref="A4:BC4"/>
    <mergeCell ref="A5:BC5"/>
    <mergeCell ref="A6:BC6"/>
    <mergeCell ref="A7:BC7"/>
    <mergeCell ref="B8:BC8"/>
  </mergeCells>
  <dataValidations count="17">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8">
      <formula1>IF(E18="Select",-1,IF(E18="At Par",0,0))</formula1>
      <formula2>IF(E18="Select",-1,IF(E18="At Par",0,0.99))</formula2>
    </dataValidation>
    <dataValidation type="list" allowBlank="1" showErrorMessage="1" sqref="E18">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allowBlank="1" showErrorMessage="1" sqref="D13 K14 K16 D15">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4:H14 G16:H16">
      <formula1>0</formula1>
      <formula2>999999999999999</formula2>
    </dataValidation>
    <dataValidation allowBlank="1" showInputMessage="1" showErrorMessage="1" promptTitle="Addition / Deduction" prompt="Please Choose the correct One" sqref="J14 J16">
      <formula1>0</formula1>
      <formula2>0</formula2>
    </dataValidation>
    <dataValidation type="list" showErrorMessage="1" sqref="I14 I16">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O14 N16:O1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 R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 Q16">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M16">
      <formula1>0</formula1>
      <formula2>999999999999999</formula2>
    </dataValidation>
    <dataValidation type="decimal" allowBlank="1" showInputMessage="1" showErrorMessage="1" promptTitle="Estimated Rate" prompt="Please enter the Rate for this item. " errorTitle="Invalid Entry" error="Only Numeric Values are allowed. " sqref="F14 F16">
      <formula1>0</formula1>
      <formula2>999999999999999</formula2>
    </dataValidation>
    <dataValidation type="list" allowBlank="1" showInputMessage="1" showErrorMessage="1" sqref="L13 L14 L16 L15">
      <formula1>"INR"</formula1>
    </dataValidation>
    <dataValidation allowBlank="1" showInputMessage="1" showErrorMessage="1" promptTitle="Itemcode/Make" prompt="Please enter text" sqref="C13:C16">
      <formula1>0</formula1>
      <formula2>0</formula2>
    </dataValidation>
  </dataValidations>
  <printOptions/>
  <pageMargins left="0.45" right="0.2" top="0.25" bottom="0.25" header="0.511805555555556" footer="0.511805555555556"/>
  <pageSetup fitToHeight="0" fitToWidth="1" horizontalDpi="300" verticalDpi="300" orientation="portrait" paperSize="9" scale="66"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56">
      <selection activeCell="E6" sqref="E6:K14"/>
    </sheetView>
  </sheetViews>
  <sheetFormatPr defaultColWidth="9.140625" defaultRowHeight="15"/>
  <sheetData>
    <row r="6" spans="5:11" ht="15">
      <c r="E6" s="68" t="s">
        <v>39</v>
      </c>
      <c r="F6" s="68"/>
      <c r="G6" s="68"/>
      <c r="H6" s="68"/>
      <c r="I6" s="68"/>
      <c r="J6" s="68"/>
      <c r="K6" s="68"/>
    </row>
    <row r="7" spans="5:11" ht="15">
      <c r="E7" s="69"/>
      <c r="F7" s="69"/>
      <c r="G7" s="69"/>
      <c r="H7" s="69"/>
      <c r="I7" s="69"/>
      <c r="J7" s="69"/>
      <c r="K7" s="69"/>
    </row>
    <row r="8" spans="5:11" ht="15">
      <c r="E8" s="69"/>
      <c r="F8" s="69"/>
      <c r="G8" s="69"/>
      <c r="H8" s="69"/>
      <c r="I8" s="69"/>
      <c r="J8" s="69"/>
      <c r="K8" s="69"/>
    </row>
    <row r="9" spans="5:11" ht="15">
      <c r="E9" s="69"/>
      <c r="F9" s="69"/>
      <c r="G9" s="69"/>
      <c r="H9" s="69"/>
      <c r="I9" s="69"/>
      <c r="J9" s="69"/>
      <c r="K9" s="69"/>
    </row>
    <row r="10" spans="5:11" ht="15">
      <c r="E10" s="69"/>
      <c r="F10" s="69"/>
      <c r="G10" s="69"/>
      <c r="H10" s="69"/>
      <c r="I10" s="69"/>
      <c r="J10" s="69"/>
      <c r="K10" s="69"/>
    </row>
    <row r="11" spans="5:11" ht="15">
      <c r="E11" s="69"/>
      <c r="F11" s="69"/>
      <c r="G11" s="69"/>
      <c r="H11" s="69"/>
      <c r="I11" s="69"/>
      <c r="J11" s="69"/>
      <c r="K11" s="69"/>
    </row>
    <row r="12" spans="5:11" ht="15">
      <c r="E12" s="69"/>
      <c r="F12" s="69"/>
      <c r="G12" s="69"/>
      <c r="H12" s="69"/>
      <c r="I12" s="69"/>
      <c r="J12" s="69"/>
      <c r="K12" s="69"/>
    </row>
    <row r="13" spans="5:11" ht="15">
      <c r="E13" s="69"/>
      <c r="F13" s="69"/>
      <c r="G13" s="69"/>
      <c r="H13" s="69"/>
      <c r="I13" s="69"/>
      <c r="J13" s="69"/>
      <c r="K13" s="69"/>
    </row>
    <row r="14" spans="5:11" ht="15">
      <c r="E14" s="69"/>
      <c r="F14" s="69"/>
      <c r="G14" s="69"/>
      <c r="H14" s="69"/>
      <c r="I14" s="69"/>
      <c r="J14" s="69"/>
      <c r="K14" s="6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2024-01-01T09:24:06Z</cp:lastPrinted>
  <dcterms:created xsi:type="dcterms:W3CDTF">2009-01-30T06:42:42Z</dcterms:created>
  <dcterms:modified xsi:type="dcterms:W3CDTF">2024-03-27T11:55:23Z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