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'BoQ1'!$A$11:$BC$41</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<sst xmlns="http://schemas.openxmlformats.org/spreadsheetml/2006/main" count="301" uniqueCount="100">
  <si>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</si>
  <si>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</si>
  <si>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</si>
  <si>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</si>
  <si>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</si>
  <si>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</si>
  <si>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</si>
  <si>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</si>
  <si>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</si>
  <si>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</si>
  <si>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</si>
  <si>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</si>
  <si>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</si>
  <si>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</si>
  <si>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</si>
  <si>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</si>
  <si>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</si>
  <si>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</si>
  <si>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</si>
  <si>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</si>
  <si>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</si>
  <si>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</si>
  <si>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</si>
  <si>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</si>
  <si>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</si>
  <si>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</si>
  <si>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</si>
  <si>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</si>
  <si>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</si>
  <si>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</si>
  <si>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</si>
  <si>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</si>
  <si>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</si>
  <si>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</si>
  <si>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</si>
  <si>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</si>
  <si>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</si>
  <si>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</si>
  <si>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</si>
  <si>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Total in Figures</t>
  </si>
  <si>
    <t>Quoted Rate in Figures</t>
  </si>
  <si>
    <t>Quoted Rate in Words</t>
  </si>
  <si>
    <t>Please Enable Macros to View BoQ information</t>
  </si>
  <si>
    <t>Name of the Bidder/ Bidding Firm / Company :</t>
  </si>
  <si>
    <t>Select</t>
  </si>
  <si>
    <t>item no.1</t>
  </si>
  <si>
    <t>item no.2</t>
  </si>
  <si>
    <t>item no.3</t>
  </si>
  <si>
    <t>item no.5</t>
  </si>
  <si>
    <t>item no.8</t>
  </si>
  <si>
    <t>item no.4</t>
  </si>
  <si>
    <t>item no.6</t>
  </si>
  <si>
    <t>item no.7</t>
  </si>
  <si>
    <t>item no.9</t>
  </si>
  <si>
    <t>Component</t>
  </si>
  <si>
    <t>Tender Inviting Authority: DOIP, IIT Kanpur</t>
  </si>
  <si>
    <r>
      <t xml:space="preserve">PRICE SCHEDULE
</t>
    </r>
    <r>
      <rPr>
        <b/>
        <sz val="11"/>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</si>
  <si>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1"/>
        <color indexed="10"/>
        <rFont val="Times New Roman"/>
        <family val="1"/>
      </rPr>
      <t>#</t>
    </r>
  </si>
  <si>
    <r>
      <t xml:space="preserve">TEXT </t>
    </r>
    <r>
      <rPr>
        <b/>
        <sz val="11"/>
        <color indexed="10"/>
        <rFont val="Times New Roman"/>
        <family val="1"/>
      </rPr>
      <t>#</t>
    </r>
  </si>
  <si>
    <r>
      <t>TEXT</t>
    </r>
    <r>
      <rPr>
        <b/>
        <sz val="11"/>
        <color indexed="10"/>
        <rFont val="Times New Roman"/>
        <family val="1"/>
      </rPr>
      <t>#</t>
    </r>
  </si>
  <si>
    <r>
      <t xml:space="preserve">Estimated Rate
 in
</t>
    </r>
    <r>
      <rPr>
        <b/>
        <sz val="11"/>
        <color indexed="10"/>
        <rFont val="Times New Roman"/>
        <family val="1"/>
      </rPr>
      <t>Rs.      P</t>
    </r>
  </si>
  <si>
    <r>
      <t xml:space="preserve">BASIC RATE In </t>
    </r>
    <r>
      <rPr>
        <b/>
        <sz val="11"/>
        <color indexed="10"/>
        <rFont val="Times New Roman"/>
        <family val="1"/>
      </rPr>
      <t>Figures</t>
    </r>
    <r>
      <rPr>
        <b/>
        <sz val="11"/>
        <rFont val="Times New Roman"/>
        <family val="1"/>
      </rPr>
      <t xml:space="preserve"> To be entered by the </t>
    </r>
    <r>
      <rPr>
        <b/>
        <sz val="11"/>
        <color indexed="10"/>
        <rFont val="Times New Roman"/>
        <family val="1"/>
      </rPr>
      <t>Bidder</t>
    </r>
    <r>
      <rPr>
        <b/>
        <sz val="11"/>
        <rFont val="Times New Roman"/>
        <family val="1"/>
      </rPr>
      <t xml:space="preserve"> 
Rs.      P
 </t>
    </r>
  </si>
  <si>
    <r>
      <t xml:space="preserve">TOTAL AMOUNT  
           in
     </t>
    </r>
    <r>
      <rPr>
        <b/>
        <sz val="11"/>
        <color indexed="10"/>
        <rFont val="Times New Roman"/>
        <family val="1"/>
      </rPr>
      <t xml:space="preserve"> Rs.      P</t>
    </r>
  </si>
  <si>
    <t>Cutting and dismantling of damaged and defective MS'C' class pipe of size as mentioned below ( exposed over the surface/ underground ) i/c shifting the same to sectional store or desired location i/c cartage.</t>
  </si>
  <si>
    <t>125 mm to 200 mm dia</t>
  </si>
  <si>
    <t>Cutting &amp; dismantling of damaged and defective insulation, removing the thermocole , nitrile, PUF insulation or cladding from chilled water MS pipe line of size mentioned below  including hessian cloth, wire mesh, sand, cement, plaster, cleaning of pipe including shifting /dispose the waste material outside the premises of I.I.T. K. campus or desired location as reqd..</t>
  </si>
  <si>
    <t>Cutting &amp; dismantling of condenser / chilled water pipe line inlet &amp; outlets line as a set with grinder/welding machine/gas cutter for drain out the water from supply and return pipe line and making good after leakage repairing i/c re-filling of water in  pipe line size from 20 mm to 400 mm dia including isolation of defective pipeline, valve operation, testing &amp; commissioning etc as required.</t>
  </si>
  <si>
    <t xml:space="preserve">Supplying, laying/ fixing, testing and commissioning of following nominal sizes of  chilled/condenser water piping plumbing i/c fabrication of bends / elbows, tees, reducers etc) inside the building (with necessary clamps, wooden/puf support, vibration isolators, primer/ enamel paint, fittings but excluding valves, strainers, gauges etc.)  as per specifications and as required complete in all respect.
Note:- The Pipes of sizes 150mm &amp; below shall be M.S. ‘C’ class as per IS : 1239 and pipes size above 150mm shall be welded black steel pipe heavy class as per IS: 3589, from minimum 6.35mm thick M.S. Sheet for pipes upto 350 mm dia. and from minimum 7mm thick MS sheet for pipes of 400 mm dia and above.
</t>
  </si>
  <si>
    <t xml:space="preserve">65 mm </t>
  </si>
  <si>
    <t>80 mm</t>
  </si>
  <si>
    <t xml:space="preserve">100 mm </t>
  </si>
  <si>
    <t xml:space="preserve">125 mm </t>
  </si>
  <si>
    <t>150 mm</t>
  </si>
  <si>
    <t xml:space="preserve">Supplying &amp; fixing insulation on existing MS 'C' class pipe over exposed surface/underground of following sizes with 50 mm thick fire retardant thermocole ( polystyrene) molded pipe section of density 20 kg/cu.m after a thick coat of cold setting adhesive (CPRX compound) wrapping with  500g polythene faced hessian cloth, wire mesh, sand-cement plaster &amp;  enamel painting two or more coat to give even shade after applying one coat of ordinary paint etc complete as required. </t>
  </si>
  <si>
    <t>65 mm</t>
  </si>
  <si>
    <t>100 mm</t>
  </si>
  <si>
    <t>125 mm</t>
  </si>
  <si>
    <t>Excavating trenches of required  with for pipes, cables etc including excavation for sockets, dressings of sides, bottoms, depth up to 1.5 mtr including getting out the excavated ramming of soil, and then returning the soil as required in layers not excav</t>
  </si>
  <si>
    <t>Pipes, cables, etc exceeding 80 mm dia.but not exceeding 300 mm dia.</t>
  </si>
  <si>
    <t>Supplying, fixing, testing and commissioning of following BUTTERFLY VALVE (MANUAL) with C I body SS Disc, Nitrile Rubber Seal &amp; Oring PN 16 pressure rating  size 200 mm to 400 mm gear type with removable wheel and below 200 mm with hand lever operated for chilled water/hot water circulation in the chilled water plumbing duly insulated to the same specifications as the connected piping and adequately supported as per specifications as specified.</t>
  </si>
  <si>
    <t>Mtr</t>
  </si>
  <si>
    <t>Job</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</si>
  <si>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</si>
  <si>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</si>
  <si>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</si>
  <si>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</si>
  <si>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</si>
  <si>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</si>
  <si>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</si>
  <si>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</si>
  <si>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</si>
  <si>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</si>
  <si>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</si>
  <si>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</si>
  <si>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</si>
  <si>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</si>
  <si>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</si>
  <si>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</si>
  <si>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NIT No:  HVAC/19/03/2024-1</t>
  </si>
  <si>
    <t>Name of Work:Supplying and laying of chilled water pipeline with associated insulation and renovation works at IME building, IIT Kanpur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</si>
</sst>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71">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9"/>
      <color indexed="8"/>
      <name val="Tahoma"/>
      <family val="2"/>
    </font>
    <font>
      <sz val="9"/>
      <color indexed="8"/>
      <name val="Tahoma"/>
      <family val="2"/>
    </font>
    <font>
      <b/>
      <sz val="16"/>
      <color indexed="8"/>
      <name val="Calibri"/>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b/>
      <u val="single"/>
      <sz val="16"/>
      <color indexed="10"/>
      <name val="Times New Roman"/>
      <family val="1"/>
    </font>
    <font>
      <sz val="11"/>
      <color indexed="23"/>
      <name val="Times New Roman"/>
      <family val="1"/>
    </font>
    <font>
      <b/>
      <i/>
      <sz val="11"/>
      <color indexed="8"/>
      <name val="Times New Roman"/>
      <family val="1"/>
    </font>
    <font>
      <b/>
      <sz val="11"/>
      <name val="Times New Roman"/>
      <family val="1"/>
    </font>
    <font>
      <b/>
      <sz val="11"/>
      <color indexed="8"/>
      <name val="Times New Roman"/>
      <family val="1"/>
    </font>
    <font>
      <b/>
      <u val="single"/>
      <sz val="11"/>
      <color indexed="23"/>
      <name val="Times New Roman"/>
      <family val="1"/>
    </font>
    <font>
      <b/>
      <u val="single"/>
      <sz val="11"/>
      <name val="Times New Roman"/>
      <family val="1"/>
    </font>
    <font>
      <b/>
      <sz val="11"/>
      <color indexed="1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color theme="3" tint="0.3999499976634979"/>
      </left>
      <right style="thin">
        <color theme="3" tint="0.3999499976634979"/>
      </right>
      <top style="thin">
        <color theme="3" tint="0.3999499976634979"/>
      </top>
      <bottom style="thin">
        <color theme="3" tint="0.399949997663497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0" fillId="32" borderId="7" applyNumberFormat="0" applyFont="0" applyAlignment="0" applyProtection="0"/>
    <xf numFmtId="0" fontId="6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83">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3" fillId="0" borderId="0" xfId="58" applyNumberFormat="1" applyFont="1" applyFill="1" applyBorder="1" applyAlignment="1">
      <alignment vertical="center"/>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lignment horizontal="left"/>
      <protection/>
    </xf>
    <xf numFmtId="0" fontId="6"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4"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4" fillId="0" borderId="0" xfId="58" applyNumberFormat="1" applyFont="1" applyFill="1" applyAlignment="1">
      <alignment vertical="center"/>
      <protection/>
    </xf>
    <xf numFmtId="0" fontId="3" fillId="0" borderId="0" xfId="58" applyNumberFormat="1" applyFont="1" applyFill="1">
      <alignment/>
      <protection/>
    </xf>
    <xf numFmtId="0" fontId="4" fillId="0" borderId="0" xfId="58" applyNumberFormat="1" applyFont="1" applyFill="1">
      <alignment/>
      <protection/>
    </xf>
    <xf numFmtId="0" fontId="3" fillId="0" borderId="0" xfId="58" applyNumberFormat="1" applyFont="1" applyFill="1" applyAlignment="1">
      <alignment vertical="top"/>
      <protection/>
    </xf>
    <xf numFmtId="0" fontId="4" fillId="0" borderId="0" xfId="58" applyNumberFormat="1" applyFont="1" applyFill="1" applyAlignment="1">
      <alignment vertical="top"/>
      <protection/>
    </xf>
    <xf numFmtId="0" fontId="3" fillId="0" borderId="0" xfId="58" applyNumberFormat="1" applyFont="1" applyFill="1" applyAlignment="1">
      <alignment vertical="top" wrapText="1"/>
      <protection/>
    </xf>
    <xf numFmtId="0" fontId="69" fillId="0" borderId="10" xfId="0" applyFont="1" applyFill="1" applyBorder="1" applyAlignment="1">
      <alignment horizontal="justify" vertical="top" wrapText="1"/>
    </xf>
    <xf numFmtId="0" fontId="69" fillId="0" borderId="10" xfId="0" applyFont="1" applyFill="1" applyBorder="1" applyAlignment="1">
      <alignment horizontal="center" vertical="center"/>
    </xf>
    <xf numFmtId="0" fontId="69" fillId="0" borderId="10" xfId="0" applyFont="1" applyFill="1" applyBorder="1" applyAlignment="1">
      <alignment horizontal="center" vertical="center" wrapText="1"/>
    </xf>
    <xf numFmtId="2" fontId="11" fillId="0" borderId="10" xfId="57" applyNumberFormat="1" applyFont="1" applyFill="1" applyBorder="1" applyAlignment="1">
      <alignment horizontal="center" vertical="center" wrapText="1"/>
      <protection/>
    </xf>
    <xf numFmtId="2" fontId="12" fillId="0" borderId="10" xfId="58" applyNumberFormat="1" applyFont="1" applyFill="1" applyBorder="1" applyAlignment="1" applyProtection="1">
      <alignment horizontal="center" vertical="center"/>
      <protection locked="0"/>
    </xf>
    <xf numFmtId="2" fontId="11" fillId="0" borderId="10" xfId="61" applyNumberFormat="1" applyFont="1" applyFill="1" applyBorder="1" applyAlignment="1">
      <alignment horizontal="center" vertical="center"/>
      <protection/>
    </xf>
    <xf numFmtId="2" fontId="11" fillId="0" borderId="10" xfId="58" applyNumberFormat="1" applyFont="1" applyFill="1" applyBorder="1" applyAlignment="1">
      <alignment horizontal="center" vertical="center"/>
      <protection/>
    </xf>
    <xf numFmtId="2" fontId="12" fillId="33" borderId="10" xfId="58" applyNumberFormat="1" applyFont="1" applyFill="1" applyBorder="1" applyAlignment="1" applyProtection="1">
      <alignment horizontal="center" vertical="center"/>
      <protection locked="0"/>
    </xf>
    <xf numFmtId="2" fontId="12" fillId="0" borderId="10" xfId="58" applyNumberFormat="1" applyFont="1" applyFill="1" applyBorder="1" applyAlignment="1" applyProtection="1">
      <alignment horizontal="center" vertical="center" wrapText="1"/>
      <protection locked="0"/>
    </xf>
    <xf numFmtId="2" fontId="12" fillId="0" borderId="10" xfId="61" applyNumberFormat="1" applyFont="1" applyFill="1" applyBorder="1" applyAlignment="1">
      <alignment horizontal="center" vertical="center"/>
      <protection/>
    </xf>
    <xf numFmtId="2" fontId="12" fillId="0" borderId="10" xfId="60" applyNumberFormat="1" applyFont="1" applyFill="1" applyBorder="1" applyAlignment="1">
      <alignment horizontal="left" vertical="center"/>
      <protection/>
    </xf>
    <xf numFmtId="0" fontId="11" fillId="0" borderId="10" xfId="61" applyNumberFormat="1" applyFont="1" applyFill="1" applyBorder="1" applyAlignment="1">
      <alignment horizontal="left" vertical="center" wrapText="1"/>
      <protection/>
    </xf>
    <xf numFmtId="0" fontId="13" fillId="0" borderId="11" xfId="61" applyNumberFormat="1" applyFont="1" applyFill="1" applyBorder="1" applyAlignment="1">
      <alignment vertical="top"/>
      <protection/>
    </xf>
    <xf numFmtId="0" fontId="13" fillId="0" borderId="0" xfId="61" applyNumberFormat="1" applyFont="1" applyFill="1" applyBorder="1" applyAlignment="1">
      <alignment vertical="top"/>
      <protection/>
    </xf>
    <xf numFmtId="0" fontId="14" fillId="0" borderId="12" xfId="61" applyNumberFormat="1" applyFont="1" applyFill="1" applyBorder="1" applyAlignment="1">
      <alignment vertical="top"/>
      <protection/>
    </xf>
    <xf numFmtId="0" fontId="13" fillId="0" borderId="12" xfId="61" applyNumberFormat="1" applyFont="1" applyFill="1" applyBorder="1" applyAlignment="1">
      <alignment vertical="top"/>
      <protection/>
    </xf>
    <xf numFmtId="0" fontId="13" fillId="0" borderId="0" xfId="58" applyNumberFormat="1" applyFont="1" applyFill="1" applyAlignment="1">
      <alignment vertical="top"/>
      <protection/>
    </xf>
    <xf numFmtId="2" fontId="14" fillId="0" borderId="13" xfId="61" applyNumberFormat="1" applyFont="1" applyFill="1" applyBorder="1" applyAlignment="1">
      <alignment vertical="top"/>
      <protection/>
    </xf>
    <xf numFmtId="2" fontId="14" fillId="0" borderId="14" xfId="61" applyNumberFormat="1" applyFont="1" applyFill="1" applyBorder="1" applyAlignment="1">
      <alignment vertical="top"/>
      <protection/>
    </xf>
    <xf numFmtId="0" fontId="13" fillId="0" borderId="15" xfId="61" applyNumberFormat="1" applyFont="1" applyFill="1" applyBorder="1" applyAlignment="1">
      <alignment vertical="top" wrapText="1"/>
      <protection/>
    </xf>
    <xf numFmtId="0" fontId="15" fillId="0" borderId="16" xfId="58" applyNumberFormat="1" applyFont="1" applyFill="1" applyBorder="1" applyAlignment="1" applyProtection="1">
      <alignment vertical="top"/>
      <protection/>
    </xf>
    <xf numFmtId="0" fontId="16" fillId="0" borderId="17" xfId="61" applyNumberFormat="1" applyFont="1" applyFill="1" applyBorder="1" applyAlignment="1" applyProtection="1">
      <alignment vertical="center" wrapText="1"/>
      <protection locked="0"/>
    </xf>
    <xf numFmtId="0" fontId="17" fillId="33" borderId="17" xfId="61" applyNumberFormat="1" applyFont="1" applyFill="1" applyBorder="1" applyAlignment="1" applyProtection="1">
      <alignment vertical="center" wrapText="1"/>
      <protection locked="0"/>
    </xf>
    <xf numFmtId="10" fontId="18" fillId="33" borderId="17" xfId="69" applyNumberFormat="1" applyFont="1" applyFill="1" applyBorder="1" applyAlignment="1" applyProtection="1">
      <alignment horizontal="center" vertical="center"/>
      <protection locked="0"/>
    </xf>
    <xf numFmtId="0" fontId="15" fillId="0" borderId="17" xfId="61" applyNumberFormat="1" applyFont="1" applyFill="1" applyBorder="1" applyAlignment="1">
      <alignment vertical="top"/>
      <protection/>
    </xf>
    <xf numFmtId="0" fontId="13" fillId="0" borderId="17" xfId="58" applyNumberFormat="1" applyFont="1" applyFill="1" applyBorder="1" applyAlignment="1" applyProtection="1">
      <alignment vertical="top"/>
      <protection/>
    </xf>
    <xf numFmtId="0" fontId="19" fillId="0" borderId="17" xfId="61" applyNumberFormat="1" applyFont="1" applyFill="1" applyBorder="1" applyAlignment="1" applyProtection="1">
      <alignment vertical="center" wrapText="1"/>
      <protection locked="0"/>
    </xf>
    <xf numFmtId="0" fontId="19" fillId="0" borderId="17" xfId="69" applyNumberFormat="1" applyFont="1" applyFill="1" applyBorder="1" applyAlignment="1" applyProtection="1">
      <alignment vertical="center" wrapText="1"/>
      <protection locked="0"/>
    </xf>
    <xf numFmtId="0" fontId="16" fillId="0" borderId="17" xfId="61" applyNumberFormat="1" applyFont="1" applyFill="1" applyBorder="1" applyAlignment="1" applyProtection="1">
      <alignment vertical="center" wrapText="1"/>
      <protection/>
    </xf>
    <xf numFmtId="0" fontId="13" fillId="0" borderId="0" xfId="58" applyNumberFormat="1" applyFont="1" applyFill="1" applyAlignment="1" applyProtection="1">
      <alignment vertical="top"/>
      <protection/>
    </xf>
    <xf numFmtId="2" fontId="20" fillId="0" borderId="18" xfId="61" applyNumberFormat="1" applyFont="1" applyFill="1" applyBorder="1" applyAlignment="1">
      <alignment vertical="top"/>
      <protection/>
    </xf>
    <xf numFmtId="2" fontId="14" fillId="0" borderId="19" xfId="61" applyNumberFormat="1" applyFont="1" applyFill="1" applyBorder="1" applyAlignment="1">
      <alignment horizontal="right" vertical="top"/>
      <protection/>
    </xf>
    <xf numFmtId="0" fontId="13" fillId="0" borderId="18" xfId="61" applyNumberFormat="1" applyFont="1" applyFill="1" applyBorder="1" applyAlignment="1">
      <alignment vertical="top" wrapText="1"/>
      <protection/>
    </xf>
    <xf numFmtId="0" fontId="13" fillId="0" borderId="0" xfId="58" applyNumberFormat="1" applyFont="1" applyFill="1" applyBorder="1" applyAlignment="1">
      <alignment vertical="center"/>
      <protection/>
    </xf>
    <xf numFmtId="0" fontId="22" fillId="0" borderId="0" xfId="58" applyNumberFormat="1" applyFont="1" applyFill="1" applyBorder="1" applyAlignment="1" applyProtection="1">
      <alignment vertical="center"/>
      <protection locked="0"/>
    </xf>
    <xf numFmtId="0" fontId="22" fillId="0" borderId="0" xfId="58" applyNumberFormat="1" applyFont="1" applyFill="1" applyBorder="1" applyAlignment="1">
      <alignment vertical="center"/>
      <protection/>
    </xf>
    <xf numFmtId="0" fontId="23" fillId="0" borderId="0" xfId="61" applyNumberFormat="1" applyFont="1" applyFill="1" applyBorder="1" applyAlignment="1" applyProtection="1">
      <alignment horizontal="center" vertical="center"/>
      <protection/>
    </xf>
    <xf numFmtId="0" fontId="24" fillId="0" borderId="0" xfId="58" applyNumberFormat="1" applyFont="1" applyFill="1" applyBorder="1" applyAlignment="1">
      <alignment vertical="center"/>
      <protection/>
    </xf>
    <xf numFmtId="0" fontId="24" fillId="0" borderId="20" xfId="61" applyNumberFormat="1" applyFont="1" applyFill="1" applyBorder="1" applyAlignment="1" applyProtection="1">
      <alignment horizontal="left" vertical="top" wrapText="1"/>
      <protection/>
    </xf>
    <xf numFmtId="0" fontId="24" fillId="0" borderId="17" xfId="58" applyNumberFormat="1" applyFont="1" applyFill="1" applyBorder="1" applyAlignment="1">
      <alignment horizontal="center" vertical="top" wrapText="1"/>
      <protection/>
    </xf>
    <xf numFmtId="0" fontId="24" fillId="0" borderId="16" xfId="61" applyNumberFormat="1" applyFont="1" applyFill="1" applyBorder="1" applyAlignment="1">
      <alignment horizontal="center" vertical="top" wrapText="1"/>
      <protection/>
    </xf>
    <xf numFmtId="0" fontId="28" fillId="0" borderId="17" xfId="61" applyNumberFormat="1" applyFont="1" applyFill="1" applyBorder="1" applyAlignment="1">
      <alignment vertical="top" wrapText="1"/>
      <protection/>
    </xf>
    <xf numFmtId="0" fontId="24" fillId="0" borderId="17" xfId="58" applyNumberFormat="1" applyFont="1" applyFill="1" applyBorder="1" applyAlignment="1">
      <alignment horizontal="center" vertical="center" wrapText="1"/>
      <protection/>
    </xf>
    <xf numFmtId="0" fontId="24" fillId="0" borderId="16" xfId="58" applyNumberFormat="1" applyFont="1" applyFill="1" applyBorder="1" applyAlignment="1">
      <alignment horizontal="center" vertical="top" wrapText="1"/>
      <protection/>
    </xf>
    <xf numFmtId="0" fontId="24" fillId="0" borderId="21" xfId="58" applyNumberFormat="1" applyFont="1" applyFill="1" applyBorder="1" applyAlignment="1">
      <alignment horizontal="center" vertical="top" wrapText="1"/>
      <protection/>
    </xf>
    <xf numFmtId="0" fontId="24" fillId="0" borderId="10" xfId="58" applyNumberFormat="1" applyFont="1" applyFill="1" applyBorder="1" applyAlignment="1">
      <alignment horizontal="center" vertical="top" wrapText="1"/>
      <protection/>
    </xf>
    <xf numFmtId="0" fontId="24" fillId="0" borderId="10" xfId="58" applyNumberFormat="1" applyFont="1" applyFill="1" applyBorder="1" applyAlignment="1">
      <alignment horizontal="center" vertical="center" wrapText="1"/>
      <protection/>
    </xf>
    <xf numFmtId="0" fontId="29" fillId="0" borderId="10" xfId="58" applyNumberFormat="1" applyFont="1" applyFill="1" applyBorder="1" applyAlignment="1">
      <alignment horizontal="center" vertical="top" wrapText="1"/>
      <protection/>
    </xf>
    <xf numFmtId="0" fontId="24" fillId="0" borderId="0" xfId="58" applyNumberFormat="1" applyFont="1" applyFill="1" applyBorder="1" applyAlignment="1">
      <alignment horizontal="center" vertical="top" wrapText="1"/>
      <protection/>
    </xf>
    <xf numFmtId="0" fontId="13" fillId="0" borderId="10" xfId="0" applyFont="1" applyFill="1" applyBorder="1" applyAlignment="1">
      <alignment horizontal="center" vertical="center"/>
    </xf>
    <xf numFmtId="0" fontId="24" fillId="0" borderId="18" xfId="61" applyNumberFormat="1" applyFont="1" applyFill="1" applyBorder="1" applyAlignment="1">
      <alignment horizontal="left" vertical="top"/>
      <protection/>
    </xf>
    <xf numFmtId="0" fontId="24" fillId="0" borderId="22" xfId="61" applyNumberFormat="1" applyFont="1" applyFill="1" applyBorder="1" applyAlignment="1">
      <alignment horizontal="left" vertical="top"/>
      <protection/>
    </xf>
    <xf numFmtId="0" fontId="24" fillId="0" borderId="20" xfId="61" applyNumberFormat="1" applyFont="1" applyFill="1" applyBorder="1" applyAlignment="1">
      <alignment horizontal="left" vertical="top"/>
      <protection/>
    </xf>
    <xf numFmtId="0" fontId="24" fillId="0" borderId="23" xfId="61" applyNumberFormat="1" applyFont="1" applyFill="1" applyBorder="1" applyAlignment="1">
      <alignment horizontal="left" vertical="top"/>
      <protection/>
    </xf>
    <xf numFmtId="0" fontId="13" fillId="0" borderId="24" xfId="0" applyFont="1" applyFill="1" applyBorder="1" applyAlignment="1">
      <alignment horizontal="left" vertical="top" wrapText="1"/>
    </xf>
    <xf numFmtId="0" fontId="14" fillId="0" borderId="18" xfId="61" applyNumberFormat="1" applyFont="1" applyFill="1" applyBorder="1" applyAlignment="1">
      <alignment horizontal="center" vertical="top" wrapText="1"/>
      <protection/>
    </xf>
    <xf numFmtId="0" fontId="27" fillId="0" borderId="18" xfId="58" applyNumberFormat="1" applyFont="1" applyFill="1" applyBorder="1" applyAlignment="1">
      <alignment horizontal="center" vertical="center" wrapText="1"/>
      <protection/>
    </xf>
    <xf numFmtId="0" fontId="24" fillId="0" borderId="25" xfId="58" applyNumberFormat="1" applyFont="1" applyFill="1" applyBorder="1" applyAlignment="1" applyProtection="1">
      <alignment horizontal="center" vertical="top"/>
      <protection/>
    </xf>
    <xf numFmtId="0" fontId="24" fillId="0" borderId="26" xfId="58" applyNumberFormat="1" applyFont="1" applyFill="1" applyBorder="1" applyAlignment="1" applyProtection="1">
      <alignment horizontal="center" vertical="top"/>
      <protection/>
    </xf>
    <xf numFmtId="0" fontId="24" fillId="0" borderId="27" xfId="58" applyNumberFormat="1" applyFont="1" applyFill="1" applyBorder="1" applyAlignment="1" applyProtection="1">
      <alignment horizontal="center" vertical="top"/>
      <protection/>
    </xf>
    <xf numFmtId="0" fontId="21" fillId="0" borderId="0" xfId="58" applyNumberFormat="1" applyFont="1" applyFill="1" applyBorder="1" applyAlignment="1">
      <alignment horizontal="right" vertical="top"/>
      <protection/>
    </xf>
    <xf numFmtId="0" fontId="25" fillId="0" borderId="0" xfId="58" applyNumberFormat="1" applyFont="1" applyFill="1" applyBorder="1" applyAlignment="1">
      <alignment horizontal="left" vertical="center" wrapText="1"/>
      <protection/>
    </xf>
    <xf numFmtId="0" fontId="26" fillId="0" borderId="12" xfId="58" applyNumberFormat="1" applyFont="1" applyFill="1" applyBorder="1" applyAlignment="1" applyProtection="1">
      <alignment horizontal="center" wrapText="1"/>
      <protection locked="0"/>
    </xf>
    <xf numFmtId="0" fontId="24" fillId="34" borderId="18" xfId="61" applyNumberFormat="1" applyFont="1" applyFill="1" applyBorder="1" applyAlignment="1" applyProtection="1">
      <alignment horizontal="left" vertical="top"/>
      <protection locked="0"/>
    </xf>
    <xf numFmtId="0" fontId="9" fillId="0" borderId="0" xfId="0" applyFont="1" applyBorder="1" applyAlignment="1">
      <alignment horizontal="center" vertical="center"/>
    </xf>
    <xf numFmtId="0" fontId="0" fillId="0" borderId="0" xfId="0"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rmal 5" xfId="62"/>
    <cellStyle name="Note" xfId="63"/>
    <cellStyle name="Output" xfId="64"/>
    <cellStyle name="Percent" xfId="65"/>
    <cellStyle name="Percent 2" xfId="66"/>
    <cellStyle name="Percent 2 2" xfId="67"/>
    <cellStyle name="Percent 3" xfId="68"/>
    <cellStyle name="Percent 3 2"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41"/>
  <sheetViews>
    <sheetView showGridLines="0" zoomScale="78" zoomScaleNormal="78" zoomScalePageLayoutView="0" workbookViewId="0" topLeftCell="A1">
      <selection activeCell="D16" sqref="D16:BC16"/>
    </sheetView>
  </sheetViews>
  <sheetFormatPr defaultColWidth="9.140625" defaultRowHeight="15"/>
  <cols>
    <col min="1" max="1" width="9.57421875" style="1" customWidth="1"/>
    <col min="2" max="2" width="56.14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7" t="str">
        <f>B2&amp;" BoQ"</f>
        <v>Percentage BoQ</v>
      </c>
      <c r="B1" s="77"/>
      <c r="C1" s="77"/>
      <c r="D1" s="77"/>
      <c r="E1" s="77"/>
      <c r="F1" s="77"/>
      <c r="G1" s="77"/>
      <c r="H1" s="77"/>
      <c r="I1" s="77"/>
      <c r="J1" s="77"/>
      <c r="K1" s="77"/>
      <c r="L1" s="77"/>
      <c r="M1" s="50"/>
      <c r="N1" s="50"/>
      <c r="O1" s="51"/>
      <c r="P1" s="51"/>
      <c r="Q1" s="52"/>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IE1" s="5"/>
      <c r="IF1" s="5"/>
      <c r="IG1" s="5"/>
      <c r="IH1" s="5"/>
      <c r="II1" s="5"/>
    </row>
    <row r="2" spans="1:55" s="4" customFormat="1" ht="25.5" customHeight="1" hidden="1">
      <c r="A2" s="53" t="s">
        <v>0</v>
      </c>
      <c r="B2" s="53" t="s">
        <v>1</v>
      </c>
      <c r="C2" s="53" t="s">
        <v>2</v>
      </c>
      <c r="D2" s="53" t="s">
        <v>3</v>
      </c>
      <c r="E2" s="53" t="s">
        <v>4</v>
      </c>
      <c r="F2" s="50"/>
      <c r="G2" s="50"/>
      <c r="H2" s="50"/>
      <c r="I2" s="50"/>
      <c r="J2" s="54"/>
      <c r="K2" s="54"/>
      <c r="L2" s="54"/>
      <c r="M2" s="50"/>
      <c r="N2" s="50"/>
      <c r="O2" s="51"/>
      <c r="P2" s="51"/>
      <c r="Q2" s="52"/>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row>
    <row r="3" spans="1:243" s="4" customFormat="1" ht="30" customHeight="1" hidden="1">
      <c r="A3" s="50" t="s">
        <v>5</v>
      </c>
      <c r="B3" s="50"/>
      <c r="C3" s="50" t="s">
        <v>6</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IE3" s="5"/>
      <c r="IF3" s="5"/>
      <c r="IG3" s="5"/>
      <c r="IH3" s="5"/>
      <c r="II3" s="5"/>
    </row>
    <row r="4" spans="1:243" s="6" customFormat="1" ht="30.75" customHeight="1">
      <c r="A4" s="78" t="s">
        <v>55</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8.25" customHeight="1">
      <c r="A5" s="78" t="s">
        <v>99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98</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8" customFormat="1" ht="58.5" customHeight="1">
      <c r="A8" s="55" t="s">
        <v>43</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9"/>
      <c r="IF8" s="9"/>
      <c r="IG8" s="9"/>
      <c r="IH8" s="9"/>
      <c r="II8" s="9"/>
    </row>
    <row r="9" spans="1:243" s="10" customFormat="1" ht="61.5" customHeight="1">
      <c r="A9" s="73" t="s">
        <v>56</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1"/>
      <c r="IF9" s="11"/>
      <c r="IG9" s="11"/>
      <c r="IH9" s="11"/>
      <c r="II9" s="11"/>
    </row>
    <row r="10" spans="1:243" s="12" customFormat="1" ht="18.75" customHeight="1">
      <c r="A10" s="56" t="s">
        <v>57</v>
      </c>
      <c r="B10" s="56" t="s">
        <v>58</v>
      </c>
      <c r="C10" s="56" t="s">
        <v>58</v>
      </c>
      <c r="D10" s="56" t="s">
        <v>57</v>
      </c>
      <c r="E10" s="56" t="s">
        <v>58</v>
      </c>
      <c r="F10" s="56" t="s">
        <v>8</v>
      </c>
      <c r="G10" s="56" t="s">
        <v>8</v>
      </c>
      <c r="H10" s="56" t="s">
        <v>9</v>
      </c>
      <c r="I10" s="56" t="s">
        <v>58</v>
      </c>
      <c r="J10" s="56" t="s">
        <v>57</v>
      </c>
      <c r="K10" s="56" t="s">
        <v>59</v>
      </c>
      <c r="L10" s="56" t="s">
        <v>58</v>
      </c>
      <c r="M10" s="56" t="s">
        <v>57</v>
      </c>
      <c r="N10" s="56" t="s">
        <v>8</v>
      </c>
      <c r="O10" s="56" t="s">
        <v>8</v>
      </c>
      <c r="P10" s="56" t="s">
        <v>8</v>
      </c>
      <c r="Q10" s="56" t="s">
        <v>8</v>
      </c>
      <c r="R10" s="56" t="s">
        <v>9</v>
      </c>
      <c r="S10" s="56" t="s">
        <v>9</v>
      </c>
      <c r="T10" s="56" t="s">
        <v>8</v>
      </c>
      <c r="U10" s="56" t="s">
        <v>8</v>
      </c>
      <c r="V10" s="56" t="s">
        <v>8</v>
      </c>
      <c r="W10" s="56" t="s">
        <v>8</v>
      </c>
      <c r="X10" s="56" t="s">
        <v>9</v>
      </c>
      <c r="Y10" s="56" t="s">
        <v>9</v>
      </c>
      <c r="Z10" s="56" t="s">
        <v>8</v>
      </c>
      <c r="AA10" s="56" t="s">
        <v>8</v>
      </c>
      <c r="AB10" s="56" t="s">
        <v>8</v>
      </c>
      <c r="AC10" s="56" t="s">
        <v>8</v>
      </c>
      <c r="AD10" s="56" t="s">
        <v>9</v>
      </c>
      <c r="AE10" s="56" t="s">
        <v>9</v>
      </c>
      <c r="AF10" s="56" t="s">
        <v>8</v>
      </c>
      <c r="AG10" s="56" t="s">
        <v>8</v>
      </c>
      <c r="AH10" s="56" t="s">
        <v>8</v>
      </c>
      <c r="AI10" s="56" t="s">
        <v>8</v>
      </c>
      <c r="AJ10" s="56" t="s">
        <v>9</v>
      </c>
      <c r="AK10" s="56" t="s">
        <v>9</v>
      </c>
      <c r="AL10" s="56" t="s">
        <v>8</v>
      </c>
      <c r="AM10" s="56" t="s">
        <v>8</v>
      </c>
      <c r="AN10" s="56" t="s">
        <v>8</v>
      </c>
      <c r="AO10" s="56" t="s">
        <v>8</v>
      </c>
      <c r="AP10" s="56" t="s">
        <v>9</v>
      </c>
      <c r="AQ10" s="56" t="s">
        <v>9</v>
      </c>
      <c r="AR10" s="56" t="s">
        <v>8</v>
      </c>
      <c r="AS10" s="56" t="s">
        <v>8</v>
      </c>
      <c r="AT10" s="56" t="s">
        <v>57</v>
      </c>
      <c r="AU10" s="56" t="s">
        <v>57</v>
      </c>
      <c r="AV10" s="56" t="s">
        <v>9</v>
      </c>
      <c r="AW10" s="56" t="s">
        <v>9</v>
      </c>
      <c r="AX10" s="56" t="s">
        <v>57</v>
      </c>
      <c r="AY10" s="56" t="s">
        <v>57</v>
      </c>
      <c r="AZ10" s="56" t="s">
        <v>10</v>
      </c>
      <c r="BA10" s="56" t="s">
        <v>57</v>
      </c>
      <c r="BB10" s="56" t="s">
        <v>57</v>
      </c>
      <c r="BC10" s="56" t="s">
        <v>58</v>
      </c>
      <c r="IE10" s="13"/>
      <c r="IF10" s="13"/>
      <c r="IG10" s="13"/>
      <c r="IH10" s="13"/>
      <c r="II10" s="13"/>
    </row>
    <row r="11" spans="1:243" s="12" customFormat="1" ht="67.5" customHeight="1">
      <c r="A11" s="56" t="s">
        <v>11</v>
      </c>
      <c r="B11" s="56" t="s">
        <v>12</v>
      </c>
      <c r="C11" s="56" t="s">
        <v>13</v>
      </c>
      <c r="D11" s="56" t="s">
        <v>14</v>
      </c>
      <c r="E11" s="56" t="s">
        <v>15</v>
      </c>
      <c r="F11" s="56" t="s">
        <v>60</v>
      </c>
      <c r="G11" s="56"/>
      <c r="H11" s="56"/>
      <c r="I11" s="56" t="s">
        <v>16</v>
      </c>
      <c r="J11" s="56" t="s">
        <v>17</v>
      </c>
      <c r="K11" s="56" t="s">
        <v>18</v>
      </c>
      <c r="L11" s="56" t="s">
        <v>19</v>
      </c>
      <c r="M11" s="57" t="s">
        <v>61</v>
      </c>
      <c r="N11" s="56" t="s">
        <v>20</v>
      </c>
      <c r="O11" s="56" t="s">
        <v>21</v>
      </c>
      <c r="P11" s="56" t="s">
        <v>22</v>
      </c>
      <c r="Q11" s="56" t="s">
        <v>23</v>
      </c>
      <c r="R11" s="56"/>
      <c r="S11" s="56"/>
      <c r="T11" s="56" t="s">
        <v>24</v>
      </c>
      <c r="U11" s="56" t="s">
        <v>25</v>
      </c>
      <c r="V11" s="56" t="s">
        <v>26</v>
      </c>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62</v>
      </c>
      <c r="BB11" s="58" t="s">
        <v>27</v>
      </c>
      <c r="BC11" s="58" t="s">
        <v>28</v>
      </c>
      <c r="IE11" s="13"/>
      <c r="IF11" s="13"/>
      <c r="IG11" s="13"/>
      <c r="IH11" s="13"/>
      <c r="II11" s="13"/>
    </row>
    <row r="12" spans="1:243" s="12" customFormat="1" ht="14.25">
      <c r="A12" s="59">
        <v>1</v>
      </c>
      <c r="B12" s="56">
        <v>2</v>
      </c>
      <c r="C12" s="60">
        <v>3</v>
      </c>
      <c r="D12" s="61">
        <v>4</v>
      </c>
      <c r="E12" s="61">
        <v>5</v>
      </c>
      <c r="F12" s="61">
        <v>6</v>
      </c>
      <c r="G12" s="61">
        <v>7</v>
      </c>
      <c r="H12" s="61">
        <v>8</v>
      </c>
      <c r="I12" s="61">
        <v>9</v>
      </c>
      <c r="J12" s="61">
        <v>10</v>
      </c>
      <c r="K12" s="61">
        <v>11</v>
      </c>
      <c r="L12" s="61">
        <v>12</v>
      </c>
      <c r="M12" s="61">
        <v>13</v>
      </c>
      <c r="N12" s="61">
        <v>14</v>
      </c>
      <c r="O12" s="61">
        <v>15</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2">
        <v>7</v>
      </c>
      <c r="BB12" s="62">
        <v>54</v>
      </c>
      <c r="BC12" s="62">
        <v>8</v>
      </c>
      <c r="IE12" s="13"/>
      <c r="IF12" s="13"/>
      <c r="IG12" s="13"/>
      <c r="IH12" s="13"/>
      <c r="II12" s="13"/>
    </row>
    <row r="13" spans="1:243" s="12" customFormat="1" ht="18.75">
      <c r="A13" s="63">
        <v>1</v>
      </c>
      <c r="B13" s="64" t="s">
        <v>54</v>
      </c>
      <c r="C13" s="65"/>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12">
        <v>1</v>
      </c>
      <c r="IB13" s="12" t="s">
        <v>54</v>
      </c>
      <c r="IE13" s="13"/>
      <c r="IF13" s="13"/>
      <c r="IG13" s="13"/>
      <c r="IH13" s="13"/>
      <c r="II13" s="13"/>
    </row>
    <row r="14" spans="1:243" s="14" customFormat="1" ht="66" customHeight="1">
      <c r="A14" s="66">
        <v>1.01</v>
      </c>
      <c r="B14" s="17" t="s">
        <v>63</v>
      </c>
      <c r="C14" s="18" t="s">
        <v>45</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14">
        <v>1.01</v>
      </c>
      <c r="IB14" s="16" t="s">
        <v>63</v>
      </c>
      <c r="IC14" s="14" t="s">
        <v>45</v>
      </c>
      <c r="IE14" s="15"/>
      <c r="IF14" s="15" t="s">
        <v>29</v>
      </c>
      <c r="IG14" s="15" t="s">
        <v>30</v>
      </c>
      <c r="IH14" s="15">
        <v>10</v>
      </c>
      <c r="II14" s="15" t="s">
        <v>31</v>
      </c>
    </row>
    <row r="15" spans="1:243" s="14" customFormat="1" ht="33" customHeight="1">
      <c r="A15" s="63">
        <v>1.02</v>
      </c>
      <c r="B15" s="17" t="s">
        <v>64</v>
      </c>
      <c r="C15" s="18" t="s">
        <v>46</v>
      </c>
      <c r="D15" s="18">
        <v>10</v>
      </c>
      <c r="E15" s="19" t="s">
        <v>80</v>
      </c>
      <c r="F15" s="20">
        <v>268</v>
      </c>
      <c r="G15" s="21"/>
      <c r="H15" s="21"/>
      <c r="I15" s="22" t="s">
        <v>33</v>
      </c>
      <c r="J15" s="23">
        <f>IF(I15="Less(-)",-1,1)</f>
        <v>1</v>
      </c>
      <c r="K15" s="21" t="s">
        <v>34</v>
      </c>
      <c r="L15" s="21" t="s">
        <v>4</v>
      </c>
      <c r="M15" s="24"/>
      <c r="N15" s="21"/>
      <c r="O15" s="21"/>
      <c r="P15" s="25"/>
      <c r="Q15" s="21"/>
      <c r="R15" s="21"/>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6">
        <f>ROUND(total_amount_ba($B$2,$D$2,D15,F15,J15,K15,M15),0)</f>
        <v>2680</v>
      </c>
      <c r="BB15" s="27">
        <f>BA15+SUM(N15:AZ15)</f>
        <v>2680</v>
      </c>
      <c r="BC15" s="28" t="str">
        <f>SpellNumber(L15,BB15)</f>
        <v>INR  Two Thousand Six Hundred &amp; Eighty  Only</v>
      </c>
      <c r="IA15" s="14">
        <v>1.02</v>
      </c>
      <c r="IB15" s="16" t="s">
        <v>64</v>
      </c>
      <c r="IC15" s="14" t="s">
        <v>46</v>
      </c>
      <c r="ID15" s="14">
        <v>10</v>
      </c>
      <c r="IE15" s="15" t="s">
        <v>80</v>
      </c>
      <c r="IF15" s="15" t="s">
        <v>35</v>
      </c>
      <c r="IG15" s="15" t="s">
        <v>30</v>
      </c>
      <c r="IH15" s="15">
        <v>123.223</v>
      </c>
      <c r="II15" s="15" t="s">
        <v>32</v>
      </c>
    </row>
    <row r="16" spans="1:243" s="14" customFormat="1" ht="115.5" customHeight="1">
      <c r="A16" s="66">
        <v>1.03</v>
      </c>
      <c r="B16" s="17" t="s">
        <v>65</v>
      </c>
      <c r="C16" s="18" t="s">
        <v>47</v>
      </c>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6"/>
      <c r="IA16" s="14">
        <v>1.03</v>
      </c>
      <c r="IB16" s="16" t="s">
        <v>65</v>
      </c>
      <c r="IC16" s="14" t="s">
        <v>47</v>
      </c>
      <c r="IE16" s="15"/>
      <c r="IF16" s="15"/>
      <c r="IG16" s="15"/>
      <c r="IH16" s="15"/>
      <c r="II16" s="15"/>
    </row>
    <row r="17" spans="1:243" s="14" customFormat="1" ht="52.5" customHeight="1">
      <c r="A17" s="63">
        <v>1.04</v>
      </c>
      <c r="B17" s="17" t="s">
        <v>64</v>
      </c>
      <c r="C17" s="18" t="s">
        <v>50</v>
      </c>
      <c r="D17" s="18">
        <v>10</v>
      </c>
      <c r="E17" s="19" t="s">
        <v>80</v>
      </c>
      <c r="F17" s="20">
        <v>318</v>
      </c>
      <c r="G17" s="21"/>
      <c r="H17" s="21"/>
      <c r="I17" s="22" t="s">
        <v>33</v>
      </c>
      <c r="J17" s="23">
        <f>IF(I17="Less(-)",-1,1)</f>
        <v>1</v>
      </c>
      <c r="K17" s="21" t="s">
        <v>34</v>
      </c>
      <c r="L17" s="21" t="s">
        <v>4</v>
      </c>
      <c r="M17" s="24"/>
      <c r="N17" s="21"/>
      <c r="O17" s="21"/>
      <c r="P17" s="25"/>
      <c r="Q17" s="21"/>
      <c r="R17" s="21"/>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6">
        <f>ROUND(total_amount_ba($B$2,$D$2,D17,F17,J17,K17,M17),0)</f>
        <v>3180</v>
      </c>
      <c r="BB17" s="27">
        <f>BA17+SUM(N17:AZ17)</f>
        <v>3180</v>
      </c>
      <c r="BC17" s="28" t="str">
        <f>SpellNumber(L17,BB17)</f>
        <v>INR  Three Thousand One Hundred &amp; Eighty  Only</v>
      </c>
      <c r="IA17" s="14">
        <v>1.04</v>
      </c>
      <c r="IB17" s="16" t="s">
        <v>64</v>
      </c>
      <c r="IC17" s="14" t="s">
        <v>50</v>
      </c>
      <c r="ID17" s="14">
        <v>10</v>
      </c>
      <c r="IE17" s="15" t="s">
        <v>80</v>
      </c>
      <c r="IF17" s="15"/>
      <c r="IG17" s="15"/>
      <c r="IH17" s="15"/>
      <c r="II17" s="15"/>
    </row>
    <row r="18" spans="1:243" s="14" customFormat="1" ht="116.25" customHeight="1">
      <c r="A18" s="66">
        <v>1.05</v>
      </c>
      <c r="B18" s="17" t="s">
        <v>66</v>
      </c>
      <c r="C18" s="18" t="s">
        <v>48</v>
      </c>
      <c r="D18" s="74"/>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6"/>
      <c r="IA18" s="14">
        <v>1.05</v>
      </c>
      <c r="IB18" s="16" t="s">
        <v>66</v>
      </c>
      <c r="IC18" s="14" t="s">
        <v>48</v>
      </c>
      <c r="IE18" s="15"/>
      <c r="IF18" s="15"/>
      <c r="IG18" s="15"/>
      <c r="IH18" s="15"/>
      <c r="II18" s="15"/>
    </row>
    <row r="19" spans="1:243" s="14" customFormat="1" ht="35.25" customHeight="1">
      <c r="A19" s="63">
        <v>1.06</v>
      </c>
      <c r="B19" s="17" t="s">
        <v>64</v>
      </c>
      <c r="C19" s="18" t="s">
        <v>51</v>
      </c>
      <c r="D19" s="18">
        <v>3</v>
      </c>
      <c r="E19" s="19" t="s">
        <v>81</v>
      </c>
      <c r="F19" s="20">
        <v>2427</v>
      </c>
      <c r="G19" s="21"/>
      <c r="H19" s="21"/>
      <c r="I19" s="22" t="s">
        <v>33</v>
      </c>
      <c r="J19" s="23">
        <f>IF(I19="Less(-)",-1,1)</f>
        <v>1</v>
      </c>
      <c r="K19" s="21" t="s">
        <v>34</v>
      </c>
      <c r="L19" s="21" t="s">
        <v>4</v>
      </c>
      <c r="M19" s="24"/>
      <c r="N19" s="21"/>
      <c r="O19" s="21"/>
      <c r="P19" s="25"/>
      <c r="Q19" s="21"/>
      <c r="R19" s="21"/>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6">
        <f>ROUND(total_amount_ba($B$2,$D$2,D19,F19,J19,K19,M19),0)</f>
        <v>7281</v>
      </c>
      <c r="BB19" s="27">
        <f>BA19+SUM(N19:AZ19)</f>
        <v>7281</v>
      </c>
      <c r="BC19" s="28" t="str">
        <f>SpellNumber(L19,BB19)</f>
        <v>INR  Seven Thousand Two Hundred &amp; Eighty One  Only</v>
      </c>
      <c r="IA19" s="14">
        <v>1.06</v>
      </c>
      <c r="IB19" s="16" t="s">
        <v>64</v>
      </c>
      <c r="IC19" s="14" t="s">
        <v>51</v>
      </c>
      <c r="ID19" s="14">
        <v>3</v>
      </c>
      <c r="IE19" s="15" t="s">
        <v>81</v>
      </c>
      <c r="IF19" s="15"/>
      <c r="IG19" s="15"/>
      <c r="IH19" s="15"/>
      <c r="II19" s="15"/>
    </row>
    <row r="20" spans="1:243" s="14" customFormat="1" ht="188.25" customHeight="1">
      <c r="A20" s="66">
        <v>1.07</v>
      </c>
      <c r="B20" s="17" t="s">
        <v>67</v>
      </c>
      <c r="C20" s="18" t="s">
        <v>52</v>
      </c>
      <c r="D20" s="74"/>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6"/>
      <c r="IA20" s="14">
        <v>1.07</v>
      </c>
      <c r="IB20" s="16" t="s">
        <v>67</v>
      </c>
      <c r="IC20" s="14" t="s">
        <v>52</v>
      </c>
      <c r="IE20" s="15"/>
      <c r="IF20" s="15"/>
      <c r="IG20" s="15"/>
      <c r="IH20" s="15"/>
      <c r="II20" s="15"/>
    </row>
    <row r="21" spans="1:243" s="14" customFormat="1" ht="32.25" customHeight="1">
      <c r="A21" s="63">
        <v>1.08</v>
      </c>
      <c r="B21" s="17" t="s">
        <v>68</v>
      </c>
      <c r="C21" s="18" t="s">
        <v>49</v>
      </c>
      <c r="D21" s="18">
        <v>10</v>
      </c>
      <c r="E21" s="19" t="s">
        <v>80</v>
      </c>
      <c r="F21" s="20">
        <v>1466</v>
      </c>
      <c r="G21" s="21"/>
      <c r="H21" s="21"/>
      <c r="I21" s="22" t="s">
        <v>33</v>
      </c>
      <c r="J21" s="23">
        <f>IF(I21="Less(-)",-1,1)</f>
        <v>1</v>
      </c>
      <c r="K21" s="21" t="s">
        <v>34</v>
      </c>
      <c r="L21" s="21" t="s">
        <v>4</v>
      </c>
      <c r="M21" s="24"/>
      <c r="N21" s="21"/>
      <c r="O21" s="21"/>
      <c r="P21" s="25"/>
      <c r="Q21" s="21"/>
      <c r="R21" s="21"/>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6">
        <f>ROUND(total_amount_ba($B$2,$D$2,D21,F21,J21,K21,M21),0)</f>
        <v>14660</v>
      </c>
      <c r="BB21" s="27">
        <f>BA21+SUM(N21:AZ21)</f>
        <v>14660</v>
      </c>
      <c r="BC21" s="28" t="str">
        <f>SpellNumber(L21,BB21)</f>
        <v>INR  Fourteen Thousand Six Hundred &amp; Sixty  Only</v>
      </c>
      <c r="IA21" s="14">
        <v>1.08</v>
      </c>
      <c r="IB21" s="16" t="s">
        <v>68</v>
      </c>
      <c r="IC21" s="14" t="s">
        <v>49</v>
      </c>
      <c r="ID21" s="14">
        <v>10</v>
      </c>
      <c r="IE21" s="15" t="s">
        <v>80</v>
      </c>
      <c r="IF21" s="15"/>
      <c r="IG21" s="15"/>
      <c r="IH21" s="15"/>
      <c r="II21" s="15"/>
    </row>
    <row r="22" spans="1:243" s="14" customFormat="1" ht="33.75" customHeight="1">
      <c r="A22" s="66">
        <v>1.09</v>
      </c>
      <c r="B22" s="17" t="s">
        <v>69</v>
      </c>
      <c r="C22" s="18" t="s">
        <v>53</v>
      </c>
      <c r="D22" s="18">
        <v>6</v>
      </c>
      <c r="E22" s="19" t="s">
        <v>80</v>
      </c>
      <c r="F22" s="20">
        <v>1704</v>
      </c>
      <c r="G22" s="21"/>
      <c r="H22" s="21"/>
      <c r="I22" s="22" t="s">
        <v>33</v>
      </c>
      <c r="J22" s="23">
        <f>IF(I22="Less(-)",-1,1)</f>
        <v>1</v>
      </c>
      <c r="K22" s="21" t="s">
        <v>34</v>
      </c>
      <c r="L22" s="21" t="s">
        <v>4</v>
      </c>
      <c r="M22" s="24"/>
      <c r="N22" s="21"/>
      <c r="O22" s="21"/>
      <c r="P22" s="25"/>
      <c r="Q22" s="21"/>
      <c r="R22" s="21"/>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6">
        <f>ROUND(total_amount_ba($B$2,$D$2,D22,F22,J22,K22,M22),0)</f>
        <v>10224</v>
      </c>
      <c r="BB22" s="27">
        <f>BA22+SUM(N22:AZ22)</f>
        <v>10224</v>
      </c>
      <c r="BC22" s="28" t="str">
        <f>SpellNumber(L22,BB22)</f>
        <v>INR  Ten Thousand Two Hundred &amp; Twenty Four  Only</v>
      </c>
      <c r="IA22" s="14">
        <v>1.09</v>
      </c>
      <c r="IB22" s="16" t="s">
        <v>69</v>
      </c>
      <c r="IC22" s="14" t="s">
        <v>53</v>
      </c>
      <c r="ID22" s="14">
        <v>6</v>
      </c>
      <c r="IE22" s="15" t="s">
        <v>80</v>
      </c>
      <c r="IF22" s="15"/>
      <c r="IG22" s="15"/>
      <c r="IH22" s="15"/>
      <c r="II22" s="15"/>
    </row>
    <row r="23" spans="1:243" s="14" customFormat="1" ht="30.75" customHeight="1">
      <c r="A23" s="63">
        <v>1.1</v>
      </c>
      <c r="B23" s="17" t="s">
        <v>70</v>
      </c>
      <c r="C23" s="18" t="s">
        <v>82</v>
      </c>
      <c r="D23" s="18">
        <v>10</v>
      </c>
      <c r="E23" s="19" t="s">
        <v>80</v>
      </c>
      <c r="F23" s="20">
        <v>2297</v>
      </c>
      <c r="G23" s="21"/>
      <c r="H23" s="21"/>
      <c r="I23" s="22" t="s">
        <v>33</v>
      </c>
      <c r="J23" s="23">
        <f>IF(I23="Less(-)",-1,1)</f>
        <v>1</v>
      </c>
      <c r="K23" s="21" t="s">
        <v>34</v>
      </c>
      <c r="L23" s="21" t="s">
        <v>4</v>
      </c>
      <c r="M23" s="24"/>
      <c r="N23" s="21"/>
      <c r="O23" s="21"/>
      <c r="P23" s="25"/>
      <c r="Q23" s="21"/>
      <c r="R23" s="21"/>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6">
        <f>ROUND(total_amount_ba($B$2,$D$2,D23,F23,J23,K23,M23),0)</f>
        <v>22970</v>
      </c>
      <c r="BB23" s="27">
        <f>BA23+SUM(N23:AZ23)</f>
        <v>22970</v>
      </c>
      <c r="BC23" s="28" t="str">
        <f>SpellNumber(L23,BB23)</f>
        <v>INR  Twenty Two Thousand Nine Hundred &amp; Seventy  Only</v>
      </c>
      <c r="IA23" s="14">
        <v>1.1</v>
      </c>
      <c r="IB23" s="16" t="s">
        <v>70</v>
      </c>
      <c r="IC23" s="14" t="s">
        <v>82</v>
      </c>
      <c r="ID23" s="14">
        <v>10</v>
      </c>
      <c r="IE23" s="15" t="s">
        <v>80</v>
      </c>
      <c r="IF23" s="15"/>
      <c r="IG23" s="15"/>
      <c r="IH23" s="15"/>
      <c r="II23" s="15"/>
    </row>
    <row r="24" spans="1:243" s="14" customFormat="1" ht="33" customHeight="1">
      <c r="A24" s="66">
        <v>1.11</v>
      </c>
      <c r="B24" s="17" t="s">
        <v>71</v>
      </c>
      <c r="C24" s="18" t="s">
        <v>83</v>
      </c>
      <c r="D24" s="18">
        <v>10</v>
      </c>
      <c r="E24" s="19" t="s">
        <v>80</v>
      </c>
      <c r="F24" s="20">
        <v>2746</v>
      </c>
      <c r="G24" s="21"/>
      <c r="H24" s="21"/>
      <c r="I24" s="22" t="s">
        <v>33</v>
      </c>
      <c r="J24" s="23">
        <f>IF(I24="Less(-)",-1,1)</f>
        <v>1</v>
      </c>
      <c r="K24" s="21" t="s">
        <v>34</v>
      </c>
      <c r="L24" s="21" t="s">
        <v>4</v>
      </c>
      <c r="M24" s="24"/>
      <c r="N24" s="21"/>
      <c r="O24" s="21"/>
      <c r="P24" s="25"/>
      <c r="Q24" s="21"/>
      <c r="R24" s="21"/>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6">
        <f>ROUND(total_amount_ba($B$2,$D$2,D24,F24,J24,K24,M24),0)</f>
        <v>27460</v>
      </c>
      <c r="BB24" s="27">
        <f>BA24+SUM(N24:AZ24)</f>
        <v>27460</v>
      </c>
      <c r="BC24" s="28" t="str">
        <f>SpellNumber(L24,BB24)</f>
        <v>INR  Twenty Seven Thousand Four Hundred &amp; Sixty  Only</v>
      </c>
      <c r="IA24" s="14">
        <v>1.11</v>
      </c>
      <c r="IB24" s="16" t="s">
        <v>71</v>
      </c>
      <c r="IC24" s="14" t="s">
        <v>83</v>
      </c>
      <c r="ID24" s="14">
        <v>10</v>
      </c>
      <c r="IE24" s="15" t="s">
        <v>80</v>
      </c>
      <c r="IF24" s="15"/>
      <c r="IG24" s="15"/>
      <c r="IH24" s="15"/>
      <c r="II24" s="15"/>
    </row>
    <row r="25" spans="1:243" s="14" customFormat="1" ht="39.75" customHeight="1">
      <c r="A25" s="63">
        <v>1.12</v>
      </c>
      <c r="B25" s="17" t="s">
        <v>72</v>
      </c>
      <c r="C25" s="18" t="s">
        <v>84</v>
      </c>
      <c r="D25" s="18">
        <v>6</v>
      </c>
      <c r="E25" s="19" t="s">
        <v>80</v>
      </c>
      <c r="F25" s="20">
        <v>3177</v>
      </c>
      <c r="G25" s="21"/>
      <c r="H25" s="21"/>
      <c r="I25" s="22" t="s">
        <v>33</v>
      </c>
      <c r="J25" s="23">
        <f aca="true" t="shared" si="0" ref="J25:J31">IF(I25="Less(-)",-1,1)</f>
        <v>1</v>
      </c>
      <c r="K25" s="21" t="s">
        <v>34</v>
      </c>
      <c r="L25" s="21" t="s">
        <v>4</v>
      </c>
      <c r="M25" s="24"/>
      <c r="N25" s="21"/>
      <c r="O25" s="21"/>
      <c r="P25" s="25"/>
      <c r="Q25" s="21"/>
      <c r="R25" s="21"/>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6">
        <f aca="true" t="shared" si="1" ref="BA25:BA31">ROUND(total_amount_ba($B$2,$D$2,D25,F25,J25,K25,M25),0)</f>
        <v>19062</v>
      </c>
      <c r="BB25" s="27">
        <f aca="true" t="shared" si="2" ref="BB25:BB31">BA25+SUM(N25:AZ25)</f>
        <v>19062</v>
      </c>
      <c r="BC25" s="28" t="str">
        <f aca="true" t="shared" si="3" ref="BC25:BC31">SpellNumber(L25,BB25)</f>
        <v>INR  Nineteen Thousand  &amp;Sixty Two  Only</v>
      </c>
      <c r="IA25" s="14">
        <v>1.12</v>
      </c>
      <c r="IB25" s="16" t="s">
        <v>72</v>
      </c>
      <c r="IC25" s="14" t="s">
        <v>84</v>
      </c>
      <c r="ID25" s="14">
        <v>6</v>
      </c>
      <c r="IE25" s="15" t="s">
        <v>80</v>
      </c>
      <c r="IF25" s="15"/>
      <c r="IG25" s="15"/>
      <c r="IH25" s="15"/>
      <c r="II25" s="15"/>
    </row>
    <row r="26" spans="1:243" s="14" customFormat="1" ht="138" customHeight="1">
      <c r="A26" s="66">
        <v>1.13</v>
      </c>
      <c r="B26" s="17" t="s">
        <v>73</v>
      </c>
      <c r="C26" s="18" t="s">
        <v>85</v>
      </c>
      <c r="D26" s="74"/>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6"/>
      <c r="IA26" s="14">
        <v>1.13</v>
      </c>
      <c r="IB26" s="16" t="s">
        <v>73</v>
      </c>
      <c r="IC26" s="14" t="s">
        <v>85</v>
      </c>
      <c r="IE26" s="15"/>
      <c r="IF26" s="15"/>
      <c r="IG26" s="15"/>
      <c r="IH26" s="15"/>
      <c r="II26" s="15"/>
    </row>
    <row r="27" spans="1:243" s="14" customFormat="1" ht="36" customHeight="1">
      <c r="A27" s="63">
        <v>1.14</v>
      </c>
      <c r="B27" s="17" t="s">
        <v>74</v>
      </c>
      <c r="C27" s="18" t="s">
        <v>86</v>
      </c>
      <c r="D27" s="18">
        <v>5</v>
      </c>
      <c r="E27" s="19" t="s">
        <v>80</v>
      </c>
      <c r="F27" s="20">
        <v>421</v>
      </c>
      <c r="G27" s="21"/>
      <c r="H27" s="21"/>
      <c r="I27" s="22" t="s">
        <v>33</v>
      </c>
      <c r="J27" s="23">
        <f t="shared" si="0"/>
        <v>1</v>
      </c>
      <c r="K27" s="21" t="s">
        <v>34</v>
      </c>
      <c r="L27" s="21" t="s">
        <v>4</v>
      </c>
      <c r="M27" s="24"/>
      <c r="N27" s="21"/>
      <c r="O27" s="21"/>
      <c r="P27" s="25"/>
      <c r="Q27" s="21"/>
      <c r="R27" s="21"/>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6">
        <f t="shared" si="1"/>
        <v>2105</v>
      </c>
      <c r="BB27" s="27">
        <f t="shared" si="2"/>
        <v>2105</v>
      </c>
      <c r="BC27" s="28" t="str">
        <f t="shared" si="3"/>
        <v>INR  Two Thousand One Hundred &amp; Five  Only</v>
      </c>
      <c r="IA27" s="14">
        <v>1.14</v>
      </c>
      <c r="IB27" s="16" t="s">
        <v>74</v>
      </c>
      <c r="IC27" s="14" t="s">
        <v>86</v>
      </c>
      <c r="ID27" s="14">
        <v>5</v>
      </c>
      <c r="IE27" s="15" t="s">
        <v>80</v>
      </c>
      <c r="IF27" s="15"/>
      <c r="IG27" s="15"/>
      <c r="IH27" s="15"/>
      <c r="II27" s="15"/>
    </row>
    <row r="28" spans="1:243" s="14" customFormat="1" ht="28.5" customHeight="1">
      <c r="A28" s="66">
        <v>1.15</v>
      </c>
      <c r="B28" s="17" t="s">
        <v>69</v>
      </c>
      <c r="C28" s="18" t="s">
        <v>87</v>
      </c>
      <c r="D28" s="18">
        <v>12</v>
      </c>
      <c r="E28" s="19" t="s">
        <v>80</v>
      </c>
      <c r="F28" s="20">
        <v>461</v>
      </c>
      <c r="G28" s="21"/>
      <c r="H28" s="21"/>
      <c r="I28" s="22" t="s">
        <v>33</v>
      </c>
      <c r="J28" s="23">
        <f t="shared" si="0"/>
        <v>1</v>
      </c>
      <c r="K28" s="21" t="s">
        <v>34</v>
      </c>
      <c r="L28" s="21" t="s">
        <v>4</v>
      </c>
      <c r="M28" s="24"/>
      <c r="N28" s="21"/>
      <c r="O28" s="21"/>
      <c r="P28" s="25"/>
      <c r="Q28" s="21"/>
      <c r="R28" s="21"/>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6">
        <f t="shared" si="1"/>
        <v>5532</v>
      </c>
      <c r="BB28" s="27">
        <f t="shared" si="2"/>
        <v>5532</v>
      </c>
      <c r="BC28" s="28" t="str">
        <f t="shared" si="3"/>
        <v>INR  Five Thousand Five Hundred &amp; Thirty Two  Only</v>
      </c>
      <c r="IA28" s="14">
        <v>1.15</v>
      </c>
      <c r="IB28" s="16" t="s">
        <v>69</v>
      </c>
      <c r="IC28" s="14" t="s">
        <v>87</v>
      </c>
      <c r="ID28" s="14">
        <v>12</v>
      </c>
      <c r="IE28" s="15" t="s">
        <v>80</v>
      </c>
      <c r="IF28" s="15"/>
      <c r="IG28" s="15"/>
      <c r="IH28" s="15"/>
      <c r="II28" s="15"/>
    </row>
    <row r="29" spans="1:243" s="14" customFormat="1" ht="41.25" customHeight="1">
      <c r="A29" s="63">
        <v>1.16</v>
      </c>
      <c r="B29" s="17" t="s">
        <v>75</v>
      </c>
      <c r="C29" s="18" t="s">
        <v>88</v>
      </c>
      <c r="D29" s="18">
        <v>10</v>
      </c>
      <c r="E29" s="19" t="s">
        <v>80</v>
      </c>
      <c r="F29" s="20">
        <v>491</v>
      </c>
      <c r="G29" s="21"/>
      <c r="H29" s="21"/>
      <c r="I29" s="22" t="s">
        <v>33</v>
      </c>
      <c r="J29" s="23">
        <f t="shared" si="0"/>
        <v>1</v>
      </c>
      <c r="K29" s="21" t="s">
        <v>34</v>
      </c>
      <c r="L29" s="21" t="s">
        <v>4</v>
      </c>
      <c r="M29" s="24"/>
      <c r="N29" s="21"/>
      <c r="O29" s="21"/>
      <c r="P29" s="25"/>
      <c r="Q29" s="21"/>
      <c r="R29" s="21"/>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6">
        <f t="shared" si="1"/>
        <v>4910</v>
      </c>
      <c r="BB29" s="27">
        <f t="shared" si="2"/>
        <v>4910</v>
      </c>
      <c r="BC29" s="28" t="str">
        <f t="shared" si="3"/>
        <v>INR  Four Thousand Nine Hundred &amp; Ten  Only</v>
      </c>
      <c r="IA29" s="14">
        <v>1.16</v>
      </c>
      <c r="IB29" s="16" t="s">
        <v>75</v>
      </c>
      <c r="IC29" s="14" t="s">
        <v>88</v>
      </c>
      <c r="ID29" s="14">
        <v>10</v>
      </c>
      <c r="IE29" s="15" t="s">
        <v>80</v>
      </c>
      <c r="IF29" s="15"/>
      <c r="IG29" s="15"/>
      <c r="IH29" s="15"/>
      <c r="II29" s="15"/>
    </row>
    <row r="30" spans="1:243" s="14" customFormat="1" ht="36.75" customHeight="1">
      <c r="A30" s="66">
        <v>1.17</v>
      </c>
      <c r="B30" s="17" t="s">
        <v>76</v>
      </c>
      <c r="C30" s="18" t="s">
        <v>89</v>
      </c>
      <c r="D30" s="18">
        <v>25</v>
      </c>
      <c r="E30" s="19" t="s">
        <v>80</v>
      </c>
      <c r="F30" s="20">
        <v>557</v>
      </c>
      <c r="G30" s="21"/>
      <c r="H30" s="21"/>
      <c r="I30" s="22" t="s">
        <v>33</v>
      </c>
      <c r="J30" s="23">
        <f t="shared" si="0"/>
        <v>1</v>
      </c>
      <c r="K30" s="21" t="s">
        <v>34</v>
      </c>
      <c r="L30" s="21" t="s">
        <v>4</v>
      </c>
      <c r="M30" s="24"/>
      <c r="N30" s="21"/>
      <c r="O30" s="21"/>
      <c r="P30" s="25"/>
      <c r="Q30" s="21"/>
      <c r="R30" s="21"/>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6">
        <f t="shared" si="1"/>
        <v>13925</v>
      </c>
      <c r="BB30" s="27">
        <f t="shared" si="2"/>
        <v>13925</v>
      </c>
      <c r="BC30" s="28" t="str">
        <f t="shared" si="3"/>
        <v>INR  Thirteen Thousand Nine Hundred &amp; Twenty Five  Only</v>
      </c>
      <c r="IA30" s="14">
        <v>1.17</v>
      </c>
      <c r="IB30" s="16" t="s">
        <v>76</v>
      </c>
      <c r="IC30" s="14" t="s">
        <v>89</v>
      </c>
      <c r="ID30" s="14">
        <v>25</v>
      </c>
      <c r="IE30" s="15" t="s">
        <v>80</v>
      </c>
      <c r="IF30" s="15"/>
      <c r="IG30" s="15"/>
      <c r="IH30" s="15"/>
      <c r="II30" s="15"/>
    </row>
    <row r="31" spans="1:243" s="14" customFormat="1" ht="35.25" customHeight="1">
      <c r="A31" s="63">
        <v>1.18</v>
      </c>
      <c r="B31" s="17" t="s">
        <v>72</v>
      </c>
      <c r="C31" s="18" t="s">
        <v>90</v>
      </c>
      <c r="D31" s="18">
        <v>30</v>
      </c>
      <c r="E31" s="19" t="s">
        <v>80</v>
      </c>
      <c r="F31" s="20">
        <v>633</v>
      </c>
      <c r="G31" s="21"/>
      <c r="H31" s="21"/>
      <c r="I31" s="22" t="s">
        <v>33</v>
      </c>
      <c r="J31" s="23">
        <f t="shared" si="0"/>
        <v>1</v>
      </c>
      <c r="K31" s="21" t="s">
        <v>34</v>
      </c>
      <c r="L31" s="21" t="s">
        <v>4</v>
      </c>
      <c r="M31" s="24"/>
      <c r="N31" s="21"/>
      <c r="O31" s="21"/>
      <c r="P31" s="25"/>
      <c r="Q31" s="21"/>
      <c r="R31" s="21"/>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6">
        <f t="shared" si="1"/>
        <v>18990</v>
      </c>
      <c r="BB31" s="27">
        <f t="shared" si="2"/>
        <v>18990</v>
      </c>
      <c r="BC31" s="28" t="str">
        <f t="shared" si="3"/>
        <v>INR  Eighteen Thousand Nine Hundred &amp; Ninety  Only</v>
      </c>
      <c r="IA31" s="14">
        <v>1.18</v>
      </c>
      <c r="IB31" s="16" t="s">
        <v>72</v>
      </c>
      <c r="IC31" s="14" t="s">
        <v>90</v>
      </c>
      <c r="ID31" s="14">
        <v>30</v>
      </c>
      <c r="IE31" s="15" t="s">
        <v>80</v>
      </c>
      <c r="IF31" s="15"/>
      <c r="IG31" s="15"/>
      <c r="IH31" s="15"/>
      <c r="II31" s="15"/>
    </row>
    <row r="32" spans="1:243" s="14" customFormat="1" ht="84" customHeight="1">
      <c r="A32" s="66">
        <v>1.19</v>
      </c>
      <c r="B32" s="17" t="s">
        <v>77</v>
      </c>
      <c r="C32" s="18" t="s">
        <v>91</v>
      </c>
      <c r="D32" s="74"/>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6"/>
      <c r="IA32" s="14">
        <v>1.19</v>
      </c>
      <c r="IB32" s="16" t="s">
        <v>77</v>
      </c>
      <c r="IC32" s="14" t="s">
        <v>91</v>
      </c>
      <c r="IE32" s="15"/>
      <c r="IF32" s="15" t="s">
        <v>36</v>
      </c>
      <c r="IG32" s="15" t="s">
        <v>37</v>
      </c>
      <c r="IH32" s="15">
        <v>213</v>
      </c>
      <c r="II32" s="15" t="s">
        <v>32</v>
      </c>
    </row>
    <row r="33" spans="1:243" s="14" customFormat="1" ht="39" customHeight="1">
      <c r="A33" s="63">
        <v>1.2</v>
      </c>
      <c r="B33" s="17" t="s">
        <v>78</v>
      </c>
      <c r="C33" s="18" t="s">
        <v>92</v>
      </c>
      <c r="D33" s="18">
        <v>12</v>
      </c>
      <c r="E33" s="19" t="s">
        <v>80</v>
      </c>
      <c r="F33" s="20">
        <v>417</v>
      </c>
      <c r="G33" s="21"/>
      <c r="H33" s="21"/>
      <c r="I33" s="22" t="s">
        <v>33</v>
      </c>
      <c r="J33" s="23">
        <f>IF(I33="Less(-)",-1,1)</f>
        <v>1</v>
      </c>
      <c r="K33" s="21" t="s">
        <v>34</v>
      </c>
      <c r="L33" s="21" t="s">
        <v>4</v>
      </c>
      <c r="M33" s="24"/>
      <c r="N33" s="21"/>
      <c r="O33" s="21"/>
      <c r="P33" s="25"/>
      <c r="Q33" s="21"/>
      <c r="R33" s="21"/>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6">
        <f>ROUND(total_amount_ba($B$2,$D$2,D33,F33,J33,K33,M33),0)</f>
        <v>5004</v>
      </c>
      <c r="BB33" s="27">
        <f>BA33+SUM(N33:AZ33)</f>
        <v>5004</v>
      </c>
      <c r="BC33" s="28" t="str">
        <f>SpellNumber(L33,BB33)</f>
        <v>INR  Five Thousand  &amp;Four  Only</v>
      </c>
      <c r="IA33" s="14">
        <v>1.2</v>
      </c>
      <c r="IB33" s="16" t="s">
        <v>78</v>
      </c>
      <c r="IC33" s="14" t="s">
        <v>92</v>
      </c>
      <c r="ID33" s="14">
        <v>12</v>
      </c>
      <c r="IE33" s="15" t="s">
        <v>80</v>
      </c>
      <c r="IF33" s="15"/>
      <c r="IG33" s="15"/>
      <c r="IH33" s="15"/>
      <c r="II33" s="15"/>
    </row>
    <row r="34" spans="1:243" s="14" customFormat="1" ht="129" customHeight="1">
      <c r="A34" s="66">
        <v>1.21</v>
      </c>
      <c r="B34" s="17" t="s">
        <v>79</v>
      </c>
      <c r="C34" s="18" t="s">
        <v>93</v>
      </c>
      <c r="D34" s="74"/>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6"/>
      <c r="IA34" s="14">
        <v>1.21</v>
      </c>
      <c r="IB34" s="16" t="s">
        <v>79</v>
      </c>
      <c r="IC34" s="14" t="s">
        <v>93</v>
      </c>
      <c r="IE34" s="15"/>
      <c r="IF34" s="15"/>
      <c r="IG34" s="15"/>
      <c r="IH34" s="15"/>
      <c r="II34" s="15"/>
    </row>
    <row r="35" spans="1:243" s="14" customFormat="1" ht="42" customHeight="1">
      <c r="A35" s="63">
        <v>1.22</v>
      </c>
      <c r="B35" s="17" t="s">
        <v>69</v>
      </c>
      <c r="C35" s="18" t="s">
        <v>94</v>
      </c>
      <c r="D35" s="18">
        <v>2</v>
      </c>
      <c r="E35" s="19" t="s">
        <v>32</v>
      </c>
      <c r="F35" s="20">
        <v>3952</v>
      </c>
      <c r="G35" s="21"/>
      <c r="H35" s="21"/>
      <c r="I35" s="22" t="s">
        <v>33</v>
      </c>
      <c r="J35" s="23">
        <f>IF(I35="Less(-)",-1,1)</f>
        <v>1</v>
      </c>
      <c r="K35" s="21" t="s">
        <v>34</v>
      </c>
      <c r="L35" s="21" t="s">
        <v>4</v>
      </c>
      <c r="M35" s="24"/>
      <c r="N35" s="21"/>
      <c r="O35" s="21"/>
      <c r="P35" s="25"/>
      <c r="Q35" s="21"/>
      <c r="R35" s="21"/>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6">
        <f>ROUND(total_amount_ba($B$2,$D$2,D35,F35,J35,K35,M35),0)</f>
        <v>7904</v>
      </c>
      <c r="BB35" s="27">
        <f>BA35+SUM(N35:AZ35)</f>
        <v>7904</v>
      </c>
      <c r="BC35" s="28" t="str">
        <f>SpellNumber(L35,BB35)</f>
        <v>INR  Seven Thousand Nine Hundred &amp; Four  Only</v>
      </c>
      <c r="IA35" s="14">
        <v>1.22</v>
      </c>
      <c r="IB35" s="16" t="s">
        <v>69</v>
      </c>
      <c r="IC35" s="14" t="s">
        <v>94</v>
      </c>
      <c r="ID35" s="14">
        <v>2</v>
      </c>
      <c r="IE35" s="15" t="s">
        <v>32</v>
      </c>
      <c r="IF35" s="15"/>
      <c r="IG35" s="15"/>
      <c r="IH35" s="15"/>
      <c r="II35" s="15"/>
    </row>
    <row r="36" spans="1:243" s="14" customFormat="1" ht="36.75" customHeight="1">
      <c r="A36" s="66">
        <v>1.23</v>
      </c>
      <c r="B36" s="17" t="s">
        <v>75</v>
      </c>
      <c r="C36" s="18" t="s">
        <v>95</v>
      </c>
      <c r="D36" s="18">
        <v>1</v>
      </c>
      <c r="E36" s="19" t="s">
        <v>32</v>
      </c>
      <c r="F36" s="20">
        <v>5487</v>
      </c>
      <c r="G36" s="21"/>
      <c r="H36" s="21"/>
      <c r="I36" s="22" t="s">
        <v>33</v>
      </c>
      <c r="J36" s="23">
        <f>IF(I36="Less(-)",-1,1)</f>
        <v>1</v>
      </c>
      <c r="K36" s="21" t="s">
        <v>34</v>
      </c>
      <c r="L36" s="21" t="s">
        <v>4</v>
      </c>
      <c r="M36" s="24"/>
      <c r="N36" s="21"/>
      <c r="O36" s="21"/>
      <c r="P36" s="25"/>
      <c r="Q36" s="21"/>
      <c r="R36" s="21"/>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6">
        <f>ROUND(total_amount_ba($B$2,$D$2,D36,F36,J36,K36,M36),0)</f>
        <v>5487</v>
      </c>
      <c r="BB36" s="27">
        <f>BA36+SUM(N36:AZ36)</f>
        <v>5487</v>
      </c>
      <c r="BC36" s="28" t="str">
        <f>SpellNumber(L36,BB36)</f>
        <v>INR  Five Thousand Four Hundred &amp; Eighty Seven  Only</v>
      </c>
      <c r="IA36" s="14">
        <v>1.23</v>
      </c>
      <c r="IB36" s="16" t="s">
        <v>75</v>
      </c>
      <c r="IC36" s="14" t="s">
        <v>95</v>
      </c>
      <c r="ID36" s="14">
        <v>1</v>
      </c>
      <c r="IE36" s="15" t="s">
        <v>32</v>
      </c>
      <c r="IF36" s="15" t="s">
        <v>29</v>
      </c>
      <c r="IG36" s="15" t="s">
        <v>38</v>
      </c>
      <c r="IH36" s="15">
        <v>10</v>
      </c>
      <c r="II36" s="15" t="s">
        <v>32</v>
      </c>
    </row>
    <row r="37" spans="1:243" s="14" customFormat="1" ht="34.5" customHeight="1">
      <c r="A37" s="63">
        <v>1.24</v>
      </c>
      <c r="B37" s="17" t="s">
        <v>76</v>
      </c>
      <c r="C37" s="18" t="s">
        <v>96</v>
      </c>
      <c r="D37" s="18">
        <v>2</v>
      </c>
      <c r="E37" s="19" t="s">
        <v>32</v>
      </c>
      <c r="F37" s="20">
        <v>6336</v>
      </c>
      <c r="G37" s="21"/>
      <c r="H37" s="21"/>
      <c r="I37" s="22" t="s">
        <v>33</v>
      </c>
      <c r="J37" s="23">
        <f>IF(I37="Less(-)",-1,1)</f>
        <v>1</v>
      </c>
      <c r="K37" s="21" t="s">
        <v>34</v>
      </c>
      <c r="L37" s="21" t="s">
        <v>4</v>
      </c>
      <c r="M37" s="24"/>
      <c r="N37" s="21"/>
      <c r="O37" s="21"/>
      <c r="P37" s="25"/>
      <c r="Q37" s="21"/>
      <c r="R37" s="21"/>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6">
        <f>ROUND(total_amount_ba($B$2,$D$2,D37,F37,J37,K37,M37),0)</f>
        <v>12672</v>
      </c>
      <c r="BB37" s="27">
        <f>BA37+SUM(N37:AZ37)</f>
        <v>12672</v>
      </c>
      <c r="BC37" s="28" t="str">
        <f>SpellNumber(L37,BB37)</f>
        <v>INR  Twelve Thousand Six Hundred &amp; Seventy Two  Only</v>
      </c>
      <c r="IA37" s="14">
        <v>1.24</v>
      </c>
      <c r="IB37" s="16" t="s">
        <v>76</v>
      </c>
      <c r="IC37" s="14" t="s">
        <v>96</v>
      </c>
      <c r="ID37" s="14">
        <v>2</v>
      </c>
      <c r="IE37" s="15" t="s">
        <v>32</v>
      </c>
      <c r="IF37" s="15"/>
      <c r="IG37" s="15"/>
      <c r="IH37" s="15"/>
      <c r="II37" s="15"/>
    </row>
    <row r="38" spans="1:243" s="14" customFormat="1" ht="34.5" customHeight="1">
      <c r="A38" s="66">
        <v>1.25</v>
      </c>
      <c r="B38" s="71" t="s">
        <v>72</v>
      </c>
      <c r="C38" s="18" t="s">
        <v>97</v>
      </c>
      <c r="D38" s="18">
        <v>4</v>
      </c>
      <c r="E38" s="19" t="s">
        <v>32</v>
      </c>
      <c r="F38" s="20">
        <v>6916</v>
      </c>
      <c r="G38" s="21"/>
      <c r="H38" s="21"/>
      <c r="I38" s="22" t="s">
        <v>33</v>
      </c>
      <c r="J38" s="23">
        <f>IF(I38="Less(-)",-1,1)</f>
        <v>1</v>
      </c>
      <c r="K38" s="21" t="s">
        <v>34</v>
      </c>
      <c r="L38" s="21" t="s">
        <v>4</v>
      </c>
      <c r="M38" s="24"/>
      <c r="N38" s="21"/>
      <c r="O38" s="21"/>
      <c r="P38" s="25"/>
      <c r="Q38" s="21"/>
      <c r="R38" s="21"/>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6">
        <f>ROUND(total_amount_ba($B$2,$D$2,D38,F38,J38,K38,M38),0)</f>
        <v>27664</v>
      </c>
      <c r="BB38" s="27">
        <f>BA38+SUM(N38:AZ38)</f>
        <v>27664</v>
      </c>
      <c r="BC38" s="28" t="str">
        <f>SpellNumber(L38,BB38)</f>
        <v>INR  Twenty Seven Thousand Six Hundred &amp; Sixty Four  Only</v>
      </c>
      <c r="IA38" s="14">
        <v>1.25</v>
      </c>
      <c r="IB38" s="16" t="s">
        <v>72</v>
      </c>
      <c r="IC38" s="14" t="s">
        <v>97</v>
      </c>
      <c r="ID38" s="14">
        <v>4</v>
      </c>
      <c r="IE38" s="15" t="s">
        <v>32</v>
      </c>
      <c r="IF38" s="15" t="s">
        <v>35</v>
      </c>
      <c r="IG38" s="15" t="s">
        <v>30</v>
      </c>
      <c r="IH38" s="15">
        <v>123.223</v>
      </c>
      <c r="II38" s="15" t="s">
        <v>32</v>
      </c>
    </row>
    <row r="39" spans="1:55" ht="30">
      <c r="A39" s="67" t="s">
        <v>39</v>
      </c>
      <c r="B39" s="68"/>
      <c r="C39" s="29"/>
      <c r="D39" s="30"/>
      <c r="E39" s="30"/>
      <c r="F39" s="30"/>
      <c r="G39" s="30"/>
      <c r="H39" s="31"/>
      <c r="I39" s="31"/>
      <c r="J39" s="31"/>
      <c r="K39" s="31"/>
      <c r="L39" s="32"/>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4">
        <f>SUM(BA14:BA38)</f>
        <v>211710</v>
      </c>
      <c r="BB39" s="35">
        <f>SUM(BB14:BB38)</f>
        <v>211710</v>
      </c>
      <c r="BC39" s="36" t="str">
        <f>SpellNumber(L39,BB39)</f>
        <v>  Two Lakh Eleven Thousand Seven Hundred &amp; Ten  Only</v>
      </c>
    </row>
    <row r="40" spans="1:55" ht="36.75" customHeight="1">
      <c r="A40" s="69" t="s">
        <v>40</v>
      </c>
      <c r="B40" s="70"/>
      <c r="C40" s="37"/>
      <c r="D40" s="38"/>
      <c r="E40" s="39" t="s">
        <v>44</v>
      </c>
      <c r="F40" s="40"/>
      <c r="G40" s="41"/>
      <c r="H40" s="42"/>
      <c r="I40" s="42"/>
      <c r="J40" s="42"/>
      <c r="K40" s="43"/>
      <c r="L40" s="44"/>
      <c r="M40" s="45"/>
      <c r="N40" s="46"/>
      <c r="O40" s="33"/>
      <c r="P40" s="33"/>
      <c r="Q40" s="33"/>
      <c r="R40" s="33"/>
      <c r="S40" s="33"/>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IF(ISBLANK(F40),0,IF(E40="Excess (+)",ROUND(BA39+(BA39*F40),0),IF(E40="Less (-)",ROUND(BA39+(BA39*F40*(-1)),0),IF(E40="At Par",BA39,0))))</f>
        <v>0</v>
      </c>
      <c r="BB40" s="48">
        <f>ROUND(BA40,0)</f>
        <v>0</v>
      </c>
      <c r="BC40" s="49" t="str">
        <f>SpellNumber($E$2,BB40)</f>
        <v>INR Zero Only</v>
      </c>
    </row>
    <row r="41" spans="1:55" ht="33.75" customHeight="1">
      <c r="A41" s="67" t="s">
        <v>41</v>
      </c>
      <c r="B41" s="67"/>
      <c r="C41" s="72" t="str">
        <f>SpellNumber($E$2,BB40)</f>
        <v>INR Zero Only</v>
      </c>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row>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sheetData>
  <sheetProtection password="D850" sheet="1"/>
  <autoFilter ref="A11:BC41"/>
  <mergeCells count="16">
    <mergeCell ref="D16:BC16"/>
    <mergeCell ref="D18:BC18"/>
    <mergeCell ref="D20:BC20"/>
    <mergeCell ref="D26:BC26"/>
    <mergeCell ref="D32:BC32"/>
    <mergeCell ref="D34:BC34"/>
    <mergeCell ref="C41:BC41"/>
    <mergeCell ref="A9:BC9"/>
    <mergeCell ref="D13:BC13"/>
    <mergeCell ref="A1:L1"/>
    <mergeCell ref="A4:BC4"/>
    <mergeCell ref="A5:BC5"/>
    <mergeCell ref="A6:BC6"/>
    <mergeCell ref="A7:BC7"/>
    <mergeCell ref="B8:BC8"/>
    <mergeCell ref="D14:BC14"/>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0">
      <formula1>IF(E40="Select",-1,IF(E40="At Par",0,0))</formula1>
      <formula2>IF(E40="Select",-1,IF(E40="At Par",0,0.99))</formula2>
    </dataValidation>
    <dataValidation type="list" allowBlank="1" showErrorMessage="1" sqref="E4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
      <formula1>0</formula1>
      <formula2>99.9</formula2>
    </dataValidation>
    <dataValidation type="list" allowBlank="1" showErrorMessage="1" sqref="D13:D14 K15 D16 K17 D18 K19 D20 K21:K25 D26 K27:K31 D32 K33 K35:K38 D3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5:H15 G17:H17 G19:H19 G21:H25 G27:H31 G33:H33 G35:H38">
      <formula1>0</formula1>
      <formula2>999999999999999</formula2>
    </dataValidation>
    <dataValidation allowBlank="1" showInputMessage="1" showErrorMessage="1" promptTitle="Addition / Deduction" prompt="Please Choose the correct One" sqref="J15 J17 J19 J21:J25 J27:J31 J33 J35:J38">
      <formula1>0</formula1>
      <formula2>0</formula2>
    </dataValidation>
    <dataValidation type="list" showErrorMessage="1" sqref="I15 I17 I19 I21:I25 I27:I31 I33 I35:I3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5 N27:O31 N33:O33 N35:O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R25 R27:R31 R33 R35:R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Q25 Q27:Q31 Q33 Q35:Q3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M25 M27:M31 M33 M35:M3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 F21:F25 F27:F31 F33 F35:F38">
      <formula1>0</formula1>
      <formula2>999999999999999</formula2>
    </dataValidation>
    <dataValidation type="list" allowBlank="1" showInputMessage="1" showErrorMessage="1" sqref="L30 L31 L32 L33 L34 L35 L36 L13 L14 L15 L16 L17 L18 L19 L20 L21 L22 L23 L24 L25 L26 L27 L28 L29 L38 L37">
      <formula1>"INR"</formula1>
    </dataValidation>
    <dataValidation allowBlank="1" showInputMessage="1" showErrorMessage="1" promptTitle="Itemcode/Make" prompt="Please enter text" sqref="C14:C38">
      <formula1>0</formula1>
      <formula2>0</formula2>
    </dataValidation>
  </dataValidations>
  <printOptions/>
  <pageMargins left="0.45" right="0.2" top="0.25" bottom="0.25" header="0.511805555555556" footer="0.511805555555556"/>
  <pageSetup fitToHeight="0" fitToWidth="1" horizontalDpi="300" verticalDpi="3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1" t="s">
        <v>42</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2024-03-19T10:20:44Z</cp:lastPrinted>
  <dcterms:created xsi:type="dcterms:W3CDTF">2009-01-30T06:42:42Z</dcterms:created>
  <dcterms:modified xsi:type="dcterms:W3CDTF">2024-03-19T12:45:17Z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