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<sst xmlns="http://schemas.openxmlformats.org/spreadsheetml/2006/main" count="307" uniqueCount="115">
  <si>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</si>
  <si>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</si>
  <si>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</si>
  <si>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</si>
  <si>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</si>
  <si>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</si>
  <si>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</si>
  <si>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</si>
  <si>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</si>
  <si>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</si>
  <si>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</si>
  <si>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</si>
  <si>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</si>
  <si>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</si>
  <si>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</si>
  <si>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</si>
  <si>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</si>
  <si>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</si>
  <si>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</si>
  <si>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</si>
  <si>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</si>
  <si>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</si>
  <si>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</si>
  <si>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</si>
  <si>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</si>
  <si>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</si>
  <si>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</si>
  <si>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</si>
  <si>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</si>
  <si>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</si>
  <si>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</si>
  <si>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</si>
  <si>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</si>
  <si>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</si>
  <si>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</si>
  <si>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</si>
  <si>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</si>
  <si>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</si>
  <si>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</si>
  <si>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</si>
  <si>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</si>
  <si>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</si>
  <si>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</si>
  <si>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</si>
  <si>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</si>
  <si>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</si>
  <si>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</si>
  <si>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</si>
  <si>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</si>
  <si>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</si>
  <si>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</si>
  <si>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Tender Inviting Authority: DOIP, IIT Kanpur</t>
  </si>
  <si>
    <t>EARTH WORK</t>
  </si>
  <si>
    <t>All kinds of soil</t>
  </si>
  <si>
    <t>Finishing walls with Premium Acrylic Smooth exterior paint with Silicone additives of required shade:</t>
  </si>
  <si>
    <t>New work (Two or more coats applied @ 1.43 ltr/10 sqm over and including priming coat of exterior primer applied @ 2.20 kg/10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</si>
  <si>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</si>
  <si>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Supplying and filling in plinth with  sand under floors, including watering, ramming, consolidating and dressing complete.</t>
  </si>
  <si>
    <t>Earth work in surface excavation not exceeding 30 cm in depth but exceeding 1.5 m in width as well as 10 sqm on plan including getting out and disposal of excavated earth upto 50 m and lift upto 1.5 m, as directed by Engineer-in- Charge:</t>
  </si>
  <si>
    <t>Surface dressing of the ground including removing vegetation and in-equalities not exceeding 15 cm deep and disposal of rubbish, lead up to 50 m and lift up to 1.5 m.</t>
  </si>
  <si>
    <t>REINFORCED CEMENT CONCRETE</t>
  </si>
  <si>
    <t>Centering and shuttering including strutting, propping etc. and removal of form for</t>
  </si>
  <si>
    <t>Foundations, footings, bases of columns, etc. for mass concrete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</si>
  <si>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</si>
  <si>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</si>
  <si>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</si>
  <si>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</si>
  <si>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</si>
  <si>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</si>
  <si>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</si>
  <si>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</si>
  <si>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applying white cement based putty of average thickness 1 mm, of approved brand and manufacturer, over the plastered wall surface to prepare the surface even and smooth complete.</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</si>
  <si>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</si>
  <si>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</si>
  <si>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</si>
  <si>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</si>
  <si>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Demolishing brick work manually/ by mechanical means including stacking of serviceable material and disposal of unserviceable material within 50 metres lead as per direction of Engineer-in-charge.</t>
  </si>
  <si>
    <t>In cement mortar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</si>
  <si>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</si>
  <si>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</si>
  <si>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&amp; fixing Kota Stone upto 100 mm depth Strips with CM 1:4 in CC Road i/c cutting the kota in strips.</t>
  </si>
  <si>
    <t>metre</t>
  </si>
  <si>
    <t>Cum</t>
  </si>
  <si>
    <t>Rm</t>
  </si>
  <si>
    <t>NIT No: Civil/01/03/2024-3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</si>
  <si>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</si>
  <si>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</si>
  <si>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</si>
  <si>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</si>
  <si>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</si>
  <si>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</si>
  <si>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</si>
  <si>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</si>
  <si>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</si>
  <si>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</si>
  <si>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</si>
  <si>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</si>
  <si>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</si>
  <si>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</si>
  <si>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</si>
  <si>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</si>
  <si>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</si>
  <si>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</si>
  <si>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</si>
  <si>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</si>
  <si>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</si>
  <si>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</si>
  <si>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</si>
  <si>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</si>
  <si>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</si>
  <si>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</si>
  <si>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</si>
  <si>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</si>
  <si>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</si>
  <si>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Name of Work: Repairing of CC pavement and relaying of the damaged CC floor at Old SBRA and Hall-4 respectively, IIT Kanpur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</si>
</sst>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7"/>
  <sheetViews>
    <sheetView showGridLines="0"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51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114</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84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9">
        <v>1</v>
      </c>
      <c r="B13" s="50" t="s">
        <v>52</v>
      </c>
      <c r="C13" s="51" t="s">
        <v>50</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52</v>
      </c>
      <c r="IC13" s="17" t="s">
        <v>50</v>
      </c>
      <c r="IE13" s="18"/>
      <c r="IF13" s="18"/>
      <c r="IG13" s="18"/>
      <c r="IH13" s="18"/>
      <c r="II13" s="18"/>
    </row>
    <row r="14" spans="1:243" s="17" customFormat="1" ht="25.5">
      <c r="A14" s="49">
        <v>2</v>
      </c>
      <c r="B14" s="50" t="s">
        <v>57</v>
      </c>
      <c r="C14" s="51" t="s">
        <v>43</v>
      </c>
      <c r="D14" s="52">
        <v>32</v>
      </c>
      <c r="E14" s="52" t="s">
        <v>48</v>
      </c>
      <c r="F14" s="52">
        <v>1894.96</v>
      </c>
      <c r="G14" s="53"/>
      <c r="H14" s="53"/>
      <c r="I14" s="54" t="s">
        <v>34</v>
      </c>
      <c r="J14" s="55">
        <f aca="true" t="shared" si="0" ref="J14:J44">IF(I14="Less(-)",-1,1)</f>
        <v>1</v>
      </c>
      <c r="K14" s="53" t="s">
        <v>35</v>
      </c>
      <c r="L14" s="53" t="s">
        <v>4</v>
      </c>
      <c r="M14" s="56"/>
      <c r="N14" s="53"/>
      <c r="O14" s="53"/>
      <c r="P14" s="57"/>
      <c r="Q14" s="53"/>
      <c r="R14" s="53"/>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4">
        <f>ROUND(total_amount_ba($B$2,$D$2,D14,F14,J14,K14,M14),0)</f>
        <v>60639</v>
      </c>
      <c r="BB14" s="58">
        <f>BA14+SUM(N14:AZ14)</f>
        <v>60639</v>
      </c>
      <c r="BC14" s="59" t="str">
        <f>SpellNumber(L14,BB14)</f>
        <v>INR  Sixty Thousand Six Hundred &amp; Thirty Nine  Only</v>
      </c>
      <c r="IA14" s="17">
        <v>2</v>
      </c>
      <c r="IB14" s="17" t="s">
        <v>57</v>
      </c>
      <c r="IC14" s="17" t="s">
        <v>43</v>
      </c>
      <c r="ID14" s="17">
        <v>32</v>
      </c>
      <c r="IE14" s="18" t="s">
        <v>48</v>
      </c>
      <c r="IF14" s="18"/>
      <c r="IG14" s="18"/>
      <c r="IH14" s="18"/>
      <c r="II14" s="18"/>
    </row>
    <row r="15" spans="1:243" s="17" customFormat="1" ht="26.25" customHeight="1">
      <c r="A15" s="49">
        <v>3</v>
      </c>
      <c r="B15" s="50" t="s">
        <v>58</v>
      </c>
      <c r="C15" s="51" t="s">
        <v>44</v>
      </c>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2"/>
      <c r="IA15" s="17">
        <v>3</v>
      </c>
      <c r="IB15" s="17" t="s">
        <v>58</v>
      </c>
      <c r="IC15" s="17" t="s">
        <v>44</v>
      </c>
      <c r="IE15" s="18"/>
      <c r="IF15" s="18"/>
      <c r="IG15" s="18"/>
      <c r="IH15" s="18"/>
      <c r="II15" s="18"/>
    </row>
    <row r="16" spans="1:243" s="17" customFormat="1" ht="25.5">
      <c r="A16" s="49">
        <v>4</v>
      </c>
      <c r="B16" s="50" t="s">
        <v>53</v>
      </c>
      <c r="C16" s="51" t="s">
        <v>85</v>
      </c>
      <c r="D16" s="52">
        <v>30</v>
      </c>
      <c r="E16" s="52" t="s">
        <v>46</v>
      </c>
      <c r="F16" s="52">
        <v>93.82</v>
      </c>
      <c r="G16" s="53"/>
      <c r="H16" s="53"/>
      <c r="I16" s="54" t="s">
        <v>34</v>
      </c>
      <c r="J16" s="55">
        <f>IF(I16="Less(-)",-1,1)</f>
        <v>1</v>
      </c>
      <c r="K16" s="53" t="s">
        <v>35</v>
      </c>
      <c r="L16" s="53" t="s">
        <v>4</v>
      </c>
      <c r="M16" s="56"/>
      <c r="N16" s="53"/>
      <c r="O16" s="53"/>
      <c r="P16" s="57"/>
      <c r="Q16" s="53"/>
      <c r="R16" s="53"/>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4">
        <f>ROUND(total_amount_ba($B$2,$D$2,D16,F16,J16,K16,M16),0)</f>
        <v>2815</v>
      </c>
      <c r="BB16" s="58">
        <f>BA16+SUM(N16:AZ16)</f>
        <v>2815</v>
      </c>
      <c r="BC16" s="59" t="str">
        <f>SpellNumber(L16,BB16)</f>
        <v>INR  Two Thousand Eight Hundred &amp; Fifteen  Only</v>
      </c>
      <c r="IA16" s="17">
        <v>4</v>
      </c>
      <c r="IB16" s="17" t="s">
        <v>53</v>
      </c>
      <c r="IC16" s="17" t="s">
        <v>85</v>
      </c>
      <c r="ID16" s="17">
        <v>30</v>
      </c>
      <c r="IE16" s="18" t="s">
        <v>46</v>
      </c>
      <c r="IF16" s="18"/>
      <c r="IG16" s="18"/>
      <c r="IH16" s="18"/>
      <c r="II16" s="18"/>
    </row>
    <row r="17" spans="1:243" s="17" customFormat="1" ht="38.25">
      <c r="A17" s="49">
        <v>5</v>
      </c>
      <c r="B17" s="50" t="s">
        <v>59</v>
      </c>
      <c r="C17" s="51" t="s">
        <v>86</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59</v>
      </c>
      <c r="IC17" s="17" t="s">
        <v>86</v>
      </c>
      <c r="IE17" s="18"/>
      <c r="IF17" s="18"/>
      <c r="IG17" s="18"/>
      <c r="IH17" s="18"/>
      <c r="II17" s="18"/>
    </row>
    <row r="18" spans="1:243" s="17" customFormat="1" ht="25.5">
      <c r="A18" s="49">
        <v>6</v>
      </c>
      <c r="B18" s="50" t="s">
        <v>53</v>
      </c>
      <c r="C18" s="51" t="s">
        <v>87</v>
      </c>
      <c r="D18" s="52">
        <v>50</v>
      </c>
      <c r="E18" s="52" t="s">
        <v>46</v>
      </c>
      <c r="F18" s="52">
        <v>24.68</v>
      </c>
      <c r="G18" s="53"/>
      <c r="H18" s="53"/>
      <c r="I18" s="54" t="s">
        <v>34</v>
      </c>
      <c r="J18" s="55">
        <f t="shared" si="0"/>
        <v>1</v>
      </c>
      <c r="K18" s="53" t="s">
        <v>35</v>
      </c>
      <c r="L18" s="53" t="s">
        <v>4</v>
      </c>
      <c r="M18" s="56"/>
      <c r="N18" s="53"/>
      <c r="O18" s="53"/>
      <c r="P18" s="57"/>
      <c r="Q18" s="53"/>
      <c r="R18" s="53"/>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4">
        <f aca="true" t="shared" si="1" ref="BA18:BA43">ROUND(total_amount_ba($B$2,$D$2,D18,F18,J18,K18,M18),0)</f>
        <v>1234</v>
      </c>
      <c r="BB18" s="58">
        <f aca="true" t="shared" si="2" ref="BB18:BB43">BA18+SUM(N18:AZ18)</f>
        <v>1234</v>
      </c>
      <c r="BC18" s="59" t="str">
        <f aca="true" t="shared" si="3" ref="BC18:BC43">SpellNumber(L18,BB18)</f>
        <v>INR  One Thousand Two Hundred &amp; Thirty Four  Only</v>
      </c>
      <c r="IA18" s="17">
        <v>6</v>
      </c>
      <c r="IB18" s="17" t="s">
        <v>53</v>
      </c>
      <c r="IC18" s="17" t="s">
        <v>87</v>
      </c>
      <c r="ID18" s="17">
        <v>50</v>
      </c>
      <c r="IE18" s="18" t="s">
        <v>46</v>
      </c>
      <c r="IF18" s="18"/>
      <c r="IG18" s="18"/>
      <c r="IH18" s="18"/>
      <c r="II18" s="18"/>
    </row>
    <row r="19" spans="1:243" s="17" customFormat="1" ht="14.25">
      <c r="A19" s="49">
        <v>7</v>
      </c>
      <c r="B19" s="50" t="s">
        <v>60</v>
      </c>
      <c r="C19" s="51" t="s">
        <v>88</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60</v>
      </c>
      <c r="IC19" s="17" t="s">
        <v>88</v>
      </c>
      <c r="IE19" s="18"/>
      <c r="IF19" s="18"/>
      <c r="IG19" s="18"/>
      <c r="IH19" s="18"/>
      <c r="II19" s="18"/>
    </row>
    <row r="20" spans="1:243" s="17" customFormat="1" ht="25.5">
      <c r="A20" s="49">
        <v>8</v>
      </c>
      <c r="B20" s="50" t="s">
        <v>61</v>
      </c>
      <c r="C20" s="51" t="s">
        <v>89</v>
      </c>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2"/>
      <c r="IA20" s="17">
        <v>8</v>
      </c>
      <c r="IB20" s="17" t="s">
        <v>61</v>
      </c>
      <c r="IC20" s="17" t="s">
        <v>89</v>
      </c>
      <c r="IE20" s="18"/>
      <c r="IF20" s="18"/>
      <c r="IG20" s="18"/>
      <c r="IH20" s="18"/>
      <c r="II20" s="18"/>
    </row>
    <row r="21" spans="1:243" s="17" customFormat="1" ht="26.25" customHeight="1">
      <c r="A21" s="49">
        <v>9</v>
      </c>
      <c r="B21" s="50" t="s">
        <v>62</v>
      </c>
      <c r="C21" s="51" t="s">
        <v>90</v>
      </c>
      <c r="D21" s="52">
        <v>15</v>
      </c>
      <c r="E21" s="52" t="s">
        <v>46</v>
      </c>
      <c r="F21" s="52">
        <v>270.01</v>
      </c>
      <c r="G21" s="53"/>
      <c r="H21" s="53"/>
      <c r="I21" s="54" t="s">
        <v>34</v>
      </c>
      <c r="J21" s="55">
        <f t="shared" si="0"/>
        <v>1</v>
      </c>
      <c r="K21" s="53" t="s">
        <v>35</v>
      </c>
      <c r="L21" s="53" t="s">
        <v>4</v>
      </c>
      <c r="M21" s="56"/>
      <c r="N21" s="53"/>
      <c r="O21" s="53"/>
      <c r="P21" s="57"/>
      <c r="Q21" s="53"/>
      <c r="R21" s="53"/>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4">
        <f t="shared" si="1"/>
        <v>4050</v>
      </c>
      <c r="BB21" s="58">
        <f t="shared" si="2"/>
        <v>4050</v>
      </c>
      <c r="BC21" s="59" t="str">
        <f t="shared" si="3"/>
        <v>INR  Four Thousand  &amp;Fifty  Only</v>
      </c>
      <c r="IA21" s="17">
        <v>9</v>
      </c>
      <c r="IB21" s="17" t="s">
        <v>62</v>
      </c>
      <c r="IC21" s="17" t="s">
        <v>90</v>
      </c>
      <c r="ID21" s="17">
        <v>15</v>
      </c>
      <c r="IE21" s="18" t="s">
        <v>46</v>
      </c>
      <c r="IF21" s="18"/>
      <c r="IG21" s="18"/>
      <c r="IH21" s="18"/>
      <c r="II21" s="18"/>
    </row>
    <row r="22" spans="1:243" s="17" customFormat="1" ht="14.25">
      <c r="A22" s="49">
        <v>10</v>
      </c>
      <c r="B22" s="50" t="s">
        <v>63</v>
      </c>
      <c r="C22" s="51" t="s">
        <v>91</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63</v>
      </c>
      <c r="IC22" s="17" t="s">
        <v>91</v>
      </c>
      <c r="IE22" s="18"/>
      <c r="IF22" s="18"/>
      <c r="IG22" s="18"/>
      <c r="IH22" s="18"/>
      <c r="II22" s="18"/>
    </row>
    <row r="23" spans="1:243" s="17" customFormat="1" ht="51">
      <c r="A23" s="49">
        <v>11</v>
      </c>
      <c r="B23" s="50" t="s">
        <v>64</v>
      </c>
      <c r="C23" s="51" t="s">
        <v>92</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2"/>
      <c r="IA23" s="17">
        <v>11</v>
      </c>
      <c r="IB23" s="17" t="s">
        <v>64</v>
      </c>
      <c r="IC23" s="17" t="s">
        <v>92</v>
      </c>
      <c r="IE23" s="18"/>
      <c r="IF23" s="18"/>
      <c r="IG23" s="18"/>
      <c r="IH23" s="18"/>
      <c r="II23" s="18"/>
    </row>
    <row r="24" spans="1:243" s="17" customFormat="1" ht="25.5">
      <c r="A24" s="49">
        <v>12</v>
      </c>
      <c r="B24" s="50" t="s">
        <v>65</v>
      </c>
      <c r="C24" s="51" t="s">
        <v>93</v>
      </c>
      <c r="D24" s="52">
        <v>330</v>
      </c>
      <c r="E24" s="52" t="s">
        <v>46</v>
      </c>
      <c r="F24" s="52">
        <v>477.86</v>
      </c>
      <c r="G24" s="53"/>
      <c r="H24" s="53"/>
      <c r="I24" s="54" t="s">
        <v>34</v>
      </c>
      <c r="J24" s="55">
        <f t="shared" si="0"/>
        <v>1</v>
      </c>
      <c r="K24" s="53" t="s">
        <v>35</v>
      </c>
      <c r="L24" s="53" t="s">
        <v>4</v>
      </c>
      <c r="M24" s="56"/>
      <c r="N24" s="53"/>
      <c r="O24" s="53"/>
      <c r="P24" s="57"/>
      <c r="Q24" s="53"/>
      <c r="R24" s="53"/>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4">
        <f t="shared" si="1"/>
        <v>157694</v>
      </c>
      <c r="BB24" s="58">
        <f t="shared" si="2"/>
        <v>157694</v>
      </c>
      <c r="BC24" s="59" t="str">
        <f t="shared" si="3"/>
        <v>INR  One Lakh Fifty Seven Thousand Six Hundred &amp; Ninety Four  Only</v>
      </c>
      <c r="IA24" s="17">
        <v>12</v>
      </c>
      <c r="IB24" s="17" t="s">
        <v>65</v>
      </c>
      <c r="IC24" s="17" t="s">
        <v>93</v>
      </c>
      <c r="ID24" s="17">
        <v>330</v>
      </c>
      <c r="IE24" s="18" t="s">
        <v>46</v>
      </c>
      <c r="IF24" s="18"/>
      <c r="IG24" s="18"/>
      <c r="IH24" s="18"/>
      <c r="II24" s="18"/>
    </row>
    <row r="25" spans="1:243" s="17" customFormat="1" ht="38.25">
      <c r="A25" s="49">
        <v>13</v>
      </c>
      <c r="B25" s="50" t="s">
        <v>66</v>
      </c>
      <c r="C25" s="51" t="s">
        <v>94</v>
      </c>
      <c r="D25" s="52">
        <v>13</v>
      </c>
      <c r="E25" s="52" t="s">
        <v>48</v>
      </c>
      <c r="F25" s="52">
        <v>6978.21</v>
      </c>
      <c r="G25" s="53"/>
      <c r="H25" s="53"/>
      <c r="I25" s="54" t="s">
        <v>34</v>
      </c>
      <c r="J25" s="55">
        <f t="shared" si="0"/>
        <v>1</v>
      </c>
      <c r="K25" s="53" t="s">
        <v>35</v>
      </c>
      <c r="L25" s="53" t="s">
        <v>4</v>
      </c>
      <c r="M25" s="56"/>
      <c r="N25" s="53"/>
      <c r="O25" s="53"/>
      <c r="P25" s="57"/>
      <c r="Q25" s="53"/>
      <c r="R25" s="53"/>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4">
        <f t="shared" si="1"/>
        <v>90717</v>
      </c>
      <c r="BB25" s="58">
        <f t="shared" si="2"/>
        <v>90717</v>
      </c>
      <c r="BC25" s="59" t="str">
        <f t="shared" si="3"/>
        <v>INR  Ninety Thousand Seven Hundred &amp; Seventeen  Only</v>
      </c>
      <c r="IA25" s="17">
        <v>13</v>
      </c>
      <c r="IB25" s="17" t="s">
        <v>66</v>
      </c>
      <c r="IC25" s="17" t="s">
        <v>94</v>
      </c>
      <c r="ID25" s="17">
        <v>13</v>
      </c>
      <c r="IE25" s="18" t="s">
        <v>48</v>
      </c>
      <c r="IF25" s="18"/>
      <c r="IG25" s="18"/>
      <c r="IH25" s="18"/>
      <c r="II25" s="18"/>
    </row>
    <row r="26" spans="1:243" s="17" customFormat="1" ht="38.25">
      <c r="A26" s="49">
        <v>14</v>
      </c>
      <c r="B26" s="50" t="s">
        <v>67</v>
      </c>
      <c r="C26" s="51" t="s">
        <v>95</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67</v>
      </c>
      <c r="IC26" s="17" t="s">
        <v>95</v>
      </c>
      <c r="IE26" s="18"/>
      <c r="IF26" s="18"/>
      <c r="IG26" s="18"/>
      <c r="IH26" s="18"/>
      <c r="II26" s="18"/>
    </row>
    <row r="27" spans="1:243" s="17" customFormat="1" ht="26.25" customHeight="1">
      <c r="A27" s="49">
        <v>15</v>
      </c>
      <c r="B27" s="50" t="s">
        <v>68</v>
      </c>
      <c r="C27" s="51" t="s">
        <v>96</v>
      </c>
      <c r="D27" s="52">
        <v>38</v>
      </c>
      <c r="E27" s="52" t="s">
        <v>46</v>
      </c>
      <c r="F27" s="52">
        <v>500.44</v>
      </c>
      <c r="G27" s="53"/>
      <c r="H27" s="53"/>
      <c r="I27" s="54" t="s">
        <v>34</v>
      </c>
      <c r="J27" s="55">
        <f t="shared" si="0"/>
        <v>1</v>
      </c>
      <c r="K27" s="53" t="s">
        <v>35</v>
      </c>
      <c r="L27" s="53" t="s">
        <v>4</v>
      </c>
      <c r="M27" s="56"/>
      <c r="N27" s="53"/>
      <c r="O27" s="53"/>
      <c r="P27" s="57"/>
      <c r="Q27" s="53"/>
      <c r="R27" s="53"/>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4">
        <f t="shared" si="1"/>
        <v>19017</v>
      </c>
      <c r="BB27" s="58">
        <f t="shared" si="2"/>
        <v>19017</v>
      </c>
      <c r="BC27" s="59" t="str">
        <f t="shared" si="3"/>
        <v>INR  Nineteen Thousand  &amp;Seventeen  Only</v>
      </c>
      <c r="IA27" s="17">
        <v>15</v>
      </c>
      <c r="IB27" s="17" t="s">
        <v>68</v>
      </c>
      <c r="IC27" s="17" t="s">
        <v>96</v>
      </c>
      <c r="ID27" s="17">
        <v>38</v>
      </c>
      <c r="IE27" s="18" t="s">
        <v>46</v>
      </c>
      <c r="IF27" s="18"/>
      <c r="IG27" s="18"/>
      <c r="IH27" s="18"/>
      <c r="II27" s="18"/>
    </row>
    <row r="28" spans="1:243" s="17" customFormat="1" ht="25.5">
      <c r="A28" s="49">
        <v>16</v>
      </c>
      <c r="B28" s="50" t="s">
        <v>69</v>
      </c>
      <c r="C28" s="51" t="s">
        <v>97</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2"/>
      <c r="IA28" s="17">
        <v>16</v>
      </c>
      <c r="IB28" s="17" t="s">
        <v>69</v>
      </c>
      <c r="IC28" s="17" t="s">
        <v>97</v>
      </c>
      <c r="IE28" s="18"/>
      <c r="IF28" s="18"/>
      <c r="IG28" s="18"/>
      <c r="IH28" s="18"/>
      <c r="II28" s="18"/>
    </row>
    <row r="29" spans="1:243" s="17" customFormat="1" ht="25.5">
      <c r="A29" s="49">
        <v>17</v>
      </c>
      <c r="B29" s="50" t="s">
        <v>70</v>
      </c>
      <c r="C29" s="51" t="s">
        <v>98</v>
      </c>
      <c r="D29" s="52">
        <v>685</v>
      </c>
      <c r="E29" s="52" t="s">
        <v>81</v>
      </c>
      <c r="F29" s="52">
        <v>69.71</v>
      </c>
      <c r="G29" s="53"/>
      <c r="H29" s="53"/>
      <c r="I29" s="54" t="s">
        <v>34</v>
      </c>
      <c r="J29" s="55">
        <f t="shared" si="0"/>
        <v>1</v>
      </c>
      <c r="K29" s="53" t="s">
        <v>35</v>
      </c>
      <c r="L29" s="53" t="s">
        <v>4</v>
      </c>
      <c r="M29" s="56"/>
      <c r="N29" s="53"/>
      <c r="O29" s="53"/>
      <c r="P29" s="57"/>
      <c r="Q29" s="53"/>
      <c r="R29" s="53"/>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4">
        <f t="shared" si="1"/>
        <v>47751</v>
      </c>
      <c r="BB29" s="58">
        <f t="shared" si="2"/>
        <v>47751</v>
      </c>
      <c r="BC29" s="59" t="str">
        <f t="shared" si="3"/>
        <v>INR  Forty Seven Thousand Seven Hundred &amp; Fifty One  Only</v>
      </c>
      <c r="IA29" s="17">
        <v>17</v>
      </c>
      <c r="IB29" s="17" t="s">
        <v>70</v>
      </c>
      <c r="IC29" s="17" t="s">
        <v>98</v>
      </c>
      <c r="ID29" s="17">
        <v>685</v>
      </c>
      <c r="IE29" s="18" t="s">
        <v>81</v>
      </c>
      <c r="IF29" s="18"/>
      <c r="IG29" s="18"/>
      <c r="IH29" s="18"/>
      <c r="II29" s="18"/>
    </row>
    <row r="30" spans="1:243" s="17" customFormat="1" ht="14.25">
      <c r="A30" s="49">
        <v>18</v>
      </c>
      <c r="B30" s="50" t="s">
        <v>47</v>
      </c>
      <c r="C30" s="51" t="s">
        <v>99</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47</v>
      </c>
      <c r="IC30" s="17" t="s">
        <v>99</v>
      </c>
      <c r="IE30" s="18"/>
      <c r="IF30" s="18"/>
      <c r="IG30" s="18"/>
      <c r="IH30" s="18"/>
      <c r="II30" s="18"/>
    </row>
    <row r="31" spans="1:243" s="17" customFormat="1" ht="25.5">
      <c r="A31" s="49">
        <v>19</v>
      </c>
      <c r="B31" s="50" t="s">
        <v>54</v>
      </c>
      <c r="C31" s="51" t="s">
        <v>100</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2"/>
      <c r="IA31" s="17">
        <v>19</v>
      </c>
      <c r="IB31" s="17" t="s">
        <v>54</v>
      </c>
      <c r="IC31" s="17" t="s">
        <v>100</v>
      </c>
      <c r="IE31" s="18"/>
      <c r="IF31" s="18"/>
      <c r="IG31" s="18"/>
      <c r="IH31" s="18"/>
      <c r="II31" s="18"/>
    </row>
    <row r="32" spans="1:243" s="17" customFormat="1" ht="38.25">
      <c r="A32" s="49">
        <v>20</v>
      </c>
      <c r="B32" s="50" t="s">
        <v>55</v>
      </c>
      <c r="C32" s="51" t="s">
        <v>101</v>
      </c>
      <c r="D32" s="52">
        <v>125</v>
      </c>
      <c r="E32" s="52" t="s">
        <v>46</v>
      </c>
      <c r="F32" s="52">
        <v>142.35</v>
      </c>
      <c r="G32" s="53"/>
      <c r="H32" s="53"/>
      <c r="I32" s="54" t="s">
        <v>34</v>
      </c>
      <c r="J32" s="55">
        <f t="shared" si="0"/>
        <v>1</v>
      </c>
      <c r="K32" s="53" t="s">
        <v>35</v>
      </c>
      <c r="L32" s="53" t="s">
        <v>4</v>
      </c>
      <c r="M32" s="56"/>
      <c r="N32" s="53"/>
      <c r="O32" s="53"/>
      <c r="P32" s="57"/>
      <c r="Q32" s="53"/>
      <c r="R32" s="53"/>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4">
        <f t="shared" si="1"/>
        <v>17794</v>
      </c>
      <c r="BB32" s="58">
        <f t="shared" si="2"/>
        <v>17794</v>
      </c>
      <c r="BC32" s="59" t="str">
        <f t="shared" si="3"/>
        <v>INR  Seventeen Thousand Seven Hundred &amp; Ninety Four  Only</v>
      </c>
      <c r="IA32" s="17">
        <v>20</v>
      </c>
      <c r="IB32" s="17" t="s">
        <v>55</v>
      </c>
      <c r="IC32" s="17" t="s">
        <v>101</v>
      </c>
      <c r="ID32" s="17">
        <v>125</v>
      </c>
      <c r="IE32" s="18" t="s">
        <v>46</v>
      </c>
      <c r="IF32" s="18"/>
      <c r="IG32" s="18"/>
      <c r="IH32" s="18"/>
      <c r="II32" s="18"/>
    </row>
    <row r="33" spans="1:243" s="17" customFormat="1" ht="51">
      <c r="A33" s="49">
        <v>21</v>
      </c>
      <c r="B33" s="50" t="s">
        <v>71</v>
      </c>
      <c r="C33" s="51" t="s">
        <v>102</v>
      </c>
      <c r="D33" s="52">
        <v>65</v>
      </c>
      <c r="E33" s="52" t="s">
        <v>46</v>
      </c>
      <c r="F33" s="52">
        <v>108.59</v>
      </c>
      <c r="G33" s="53"/>
      <c r="H33" s="53"/>
      <c r="I33" s="54" t="s">
        <v>34</v>
      </c>
      <c r="J33" s="55">
        <f t="shared" si="0"/>
        <v>1</v>
      </c>
      <c r="K33" s="53" t="s">
        <v>35</v>
      </c>
      <c r="L33" s="53" t="s">
        <v>4</v>
      </c>
      <c r="M33" s="56"/>
      <c r="N33" s="53"/>
      <c r="O33" s="53"/>
      <c r="P33" s="57"/>
      <c r="Q33" s="53"/>
      <c r="R33" s="53"/>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4">
        <f t="shared" si="1"/>
        <v>7058</v>
      </c>
      <c r="BB33" s="58">
        <f t="shared" si="2"/>
        <v>7058</v>
      </c>
      <c r="BC33" s="59" t="str">
        <f t="shared" si="3"/>
        <v>INR  Seven Thousand  &amp;Fifty Eight  Only</v>
      </c>
      <c r="IA33" s="17">
        <v>21</v>
      </c>
      <c r="IB33" s="17" t="s">
        <v>71</v>
      </c>
      <c r="IC33" s="17" t="s">
        <v>102</v>
      </c>
      <c r="ID33" s="17">
        <v>65</v>
      </c>
      <c r="IE33" s="18" t="s">
        <v>46</v>
      </c>
      <c r="IF33" s="18"/>
      <c r="IG33" s="18"/>
      <c r="IH33" s="18"/>
      <c r="II33" s="18"/>
    </row>
    <row r="34" spans="1:243" s="17" customFormat="1" ht="14.25">
      <c r="A34" s="49">
        <v>22</v>
      </c>
      <c r="B34" s="50" t="s">
        <v>49</v>
      </c>
      <c r="C34" s="51" t="s">
        <v>103</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2"/>
      <c r="IA34" s="17">
        <v>22</v>
      </c>
      <c r="IB34" s="17" t="s">
        <v>49</v>
      </c>
      <c r="IC34" s="17" t="s">
        <v>103</v>
      </c>
      <c r="IE34" s="18"/>
      <c r="IF34" s="18"/>
      <c r="IG34" s="18"/>
      <c r="IH34" s="18"/>
      <c r="II34" s="18"/>
    </row>
    <row r="35" spans="1:243" s="17" customFormat="1" ht="38.25">
      <c r="A35" s="49">
        <v>23</v>
      </c>
      <c r="B35" s="50" t="s">
        <v>72</v>
      </c>
      <c r="C35" s="51" t="s">
        <v>104</v>
      </c>
      <c r="D35" s="52">
        <v>37</v>
      </c>
      <c r="E35" s="52" t="s">
        <v>48</v>
      </c>
      <c r="F35" s="52">
        <v>615.48</v>
      </c>
      <c r="G35" s="53"/>
      <c r="H35" s="53"/>
      <c r="I35" s="54" t="s">
        <v>34</v>
      </c>
      <c r="J35" s="55">
        <f t="shared" si="0"/>
        <v>1</v>
      </c>
      <c r="K35" s="53" t="s">
        <v>35</v>
      </c>
      <c r="L35" s="53" t="s">
        <v>4</v>
      </c>
      <c r="M35" s="56"/>
      <c r="N35" s="53"/>
      <c r="O35" s="53"/>
      <c r="P35" s="57"/>
      <c r="Q35" s="53"/>
      <c r="R35" s="53"/>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4">
        <f t="shared" si="1"/>
        <v>22773</v>
      </c>
      <c r="BB35" s="58">
        <f t="shared" si="2"/>
        <v>22773</v>
      </c>
      <c r="BC35" s="59" t="str">
        <f t="shared" si="3"/>
        <v>INR  Twenty Two Thousand Seven Hundred &amp; Seventy Three  Only</v>
      </c>
      <c r="IA35" s="17">
        <v>23</v>
      </c>
      <c r="IB35" s="17" t="s">
        <v>72</v>
      </c>
      <c r="IC35" s="17" t="s">
        <v>104</v>
      </c>
      <c r="ID35" s="17">
        <v>37</v>
      </c>
      <c r="IE35" s="18" t="s">
        <v>48</v>
      </c>
      <c r="IF35" s="18"/>
      <c r="IG35" s="18"/>
      <c r="IH35" s="18"/>
      <c r="II35" s="18"/>
    </row>
    <row r="36" spans="1:243" s="17" customFormat="1" ht="38.25">
      <c r="A36" s="49">
        <v>24</v>
      </c>
      <c r="B36" s="50" t="s">
        <v>73</v>
      </c>
      <c r="C36" s="51" t="s">
        <v>105</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73</v>
      </c>
      <c r="IC36" s="17" t="s">
        <v>105</v>
      </c>
      <c r="IE36" s="18"/>
      <c r="IF36" s="18"/>
      <c r="IG36" s="18"/>
      <c r="IH36" s="18"/>
      <c r="II36" s="18"/>
    </row>
    <row r="37" spans="1:243" s="17" customFormat="1" ht="13.5" customHeight="1">
      <c r="A37" s="49">
        <v>25</v>
      </c>
      <c r="B37" s="50" t="s">
        <v>74</v>
      </c>
      <c r="C37" s="51" t="s">
        <v>106</v>
      </c>
      <c r="D37" s="52">
        <v>25</v>
      </c>
      <c r="E37" s="52" t="s">
        <v>48</v>
      </c>
      <c r="F37" s="52">
        <v>1759.84</v>
      </c>
      <c r="G37" s="53"/>
      <c r="H37" s="53"/>
      <c r="I37" s="54" t="s">
        <v>34</v>
      </c>
      <c r="J37" s="55">
        <f t="shared" si="0"/>
        <v>1</v>
      </c>
      <c r="K37" s="53" t="s">
        <v>35</v>
      </c>
      <c r="L37" s="53" t="s">
        <v>4</v>
      </c>
      <c r="M37" s="56"/>
      <c r="N37" s="53"/>
      <c r="O37" s="53"/>
      <c r="P37" s="57"/>
      <c r="Q37" s="53"/>
      <c r="R37" s="53"/>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4">
        <f t="shared" si="1"/>
        <v>43996</v>
      </c>
      <c r="BB37" s="58">
        <f t="shared" si="2"/>
        <v>43996</v>
      </c>
      <c r="BC37" s="59" t="str">
        <f t="shared" si="3"/>
        <v>INR  Forty Three Thousand Nine Hundred &amp; Ninety Six  Only</v>
      </c>
      <c r="IA37" s="17">
        <v>25</v>
      </c>
      <c r="IB37" s="17" t="s">
        <v>74</v>
      </c>
      <c r="IC37" s="17" t="s">
        <v>106</v>
      </c>
      <c r="ID37" s="17">
        <v>25</v>
      </c>
      <c r="IE37" s="18" t="s">
        <v>48</v>
      </c>
      <c r="IF37" s="18"/>
      <c r="IG37" s="18"/>
      <c r="IH37" s="18"/>
      <c r="II37" s="18"/>
    </row>
    <row r="38" spans="1:243" s="17" customFormat="1" ht="38.25">
      <c r="A38" s="49">
        <v>26</v>
      </c>
      <c r="B38" s="50" t="s">
        <v>75</v>
      </c>
      <c r="C38" s="51" t="s">
        <v>107</v>
      </c>
      <c r="D38" s="52">
        <v>41</v>
      </c>
      <c r="E38" s="52" t="s">
        <v>46</v>
      </c>
      <c r="F38" s="52">
        <v>39.5</v>
      </c>
      <c r="G38" s="53"/>
      <c r="H38" s="53"/>
      <c r="I38" s="54" t="s">
        <v>34</v>
      </c>
      <c r="J38" s="55">
        <f t="shared" si="0"/>
        <v>1</v>
      </c>
      <c r="K38" s="53" t="s">
        <v>35</v>
      </c>
      <c r="L38" s="53" t="s">
        <v>4</v>
      </c>
      <c r="M38" s="56"/>
      <c r="N38" s="53"/>
      <c r="O38" s="53"/>
      <c r="P38" s="57"/>
      <c r="Q38" s="53"/>
      <c r="R38" s="53"/>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4">
        <f t="shared" si="1"/>
        <v>1620</v>
      </c>
      <c r="BB38" s="58">
        <f t="shared" si="2"/>
        <v>1620</v>
      </c>
      <c r="BC38" s="59" t="str">
        <f t="shared" si="3"/>
        <v>INR  One Thousand Six Hundred &amp; Twenty  Only</v>
      </c>
      <c r="IA38" s="17">
        <v>26</v>
      </c>
      <c r="IB38" s="17" t="s">
        <v>75</v>
      </c>
      <c r="IC38" s="17" t="s">
        <v>107</v>
      </c>
      <c r="ID38" s="17">
        <v>41</v>
      </c>
      <c r="IE38" s="18" t="s">
        <v>46</v>
      </c>
      <c r="IF38" s="18"/>
      <c r="IG38" s="18"/>
      <c r="IH38" s="18"/>
      <c r="II38" s="18"/>
    </row>
    <row r="39" spans="1:243" s="17" customFormat="1" ht="51">
      <c r="A39" s="49">
        <v>27</v>
      </c>
      <c r="B39" s="50" t="s">
        <v>76</v>
      </c>
      <c r="C39" s="51" t="s">
        <v>108</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76</v>
      </c>
      <c r="IC39" s="17" t="s">
        <v>108</v>
      </c>
      <c r="IE39" s="18"/>
      <c r="IF39" s="18"/>
      <c r="IG39" s="18"/>
      <c r="IH39" s="18"/>
      <c r="II39" s="18"/>
    </row>
    <row r="40" spans="1:243" s="17" customFormat="1" ht="13.5" customHeight="1">
      <c r="A40" s="49">
        <v>28</v>
      </c>
      <c r="B40" s="50" t="s">
        <v>77</v>
      </c>
      <c r="C40" s="51" t="s">
        <v>109</v>
      </c>
      <c r="D40" s="52">
        <v>4</v>
      </c>
      <c r="E40" s="52" t="s">
        <v>48</v>
      </c>
      <c r="F40" s="52">
        <v>1489.22</v>
      </c>
      <c r="G40" s="53"/>
      <c r="H40" s="53"/>
      <c r="I40" s="54" t="s">
        <v>34</v>
      </c>
      <c r="J40" s="55">
        <f t="shared" si="0"/>
        <v>1</v>
      </c>
      <c r="K40" s="53" t="s">
        <v>35</v>
      </c>
      <c r="L40" s="53" t="s">
        <v>4</v>
      </c>
      <c r="M40" s="56"/>
      <c r="N40" s="53"/>
      <c r="O40" s="53"/>
      <c r="P40" s="57"/>
      <c r="Q40" s="53"/>
      <c r="R40" s="53"/>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4">
        <f t="shared" si="1"/>
        <v>5957</v>
      </c>
      <c r="BB40" s="58">
        <f t="shared" si="2"/>
        <v>5957</v>
      </c>
      <c r="BC40" s="59" t="str">
        <f t="shared" si="3"/>
        <v>INR  Five Thousand Nine Hundred &amp; Fifty Seven  Only</v>
      </c>
      <c r="IA40" s="17">
        <v>28</v>
      </c>
      <c r="IB40" s="17" t="s">
        <v>77</v>
      </c>
      <c r="IC40" s="17" t="s">
        <v>109</v>
      </c>
      <c r="ID40" s="17">
        <v>4</v>
      </c>
      <c r="IE40" s="18" t="s">
        <v>48</v>
      </c>
      <c r="IF40" s="18"/>
      <c r="IG40" s="18"/>
      <c r="IH40" s="18"/>
      <c r="II40" s="18"/>
    </row>
    <row r="41" spans="1:243" s="17" customFormat="1" ht="63.75">
      <c r="A41" s="49">
        <v>29</v>
      </c>
      <c r="B41" s="50" t="s">
        <v>56</v>
      </c>
      <c r="C41" s="51" t="s">
        <v>110</v>
      </c>
      <c r="D41" s="52">
        <v>61</v>
      </c>
      <c r="E41" s="52" t="s">
        <v>48</v>
      </c>
      <c r="F41" s="52">
        <v>192.33</v>
      </c>
      <c r="G41" s="53"/>
      <c r="H41" s="53"/>
      <c r="I41" s="54" t="s">
        <v>34</v>
      </c>
      <c r="J41" s="55">
        <f t="shared" si="0"/>
        <v>1</v>
      </c>
      <c r="K41" s="53" t="s">
        <v>35</v>
      </c>
      <c r="L41" s="53" t="s">
        <v>4</v>
      </c>
      <c r="M41" s="56"/>
      <c r="N41" s="53"/>
      <c r="O41" s="53"/>
      <c r="P41" s="57"/>
      <c r="Q41" s="53"/>
      <c r="R41" s="53"/>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4">
        <f t="shared" si="1"/>
        <v>11732</v>
      </c>
      <c r="BB41" s="58">
        <f t="shared" si="2"/>
        <v>11732</v>
      </c>
      <c r="BC41" s="59" t="str">
        <f t="shared" si="3"/>
        <v>INR  Eleven Thousand Seven Hundred &amp; Thirty Two  Only</v>
      </c>
      <c r="IA41" s="17">
        <v>29</v>
      </c>
      <c r="IB41" s="17" t="s">
        <v>56</v>
      </c>
      <c r="IC41" s="17" t="s">
        <v>110</v>
      </c>
      <c r="ID41" s="17">
        <v>61</v>
      </c>
      <c r="IE41" s="18" t="s">
        <v>48</v>
      </c>
      <c r="IF41" s="18"/>
      <c r="IG41" s="18"/>
      <c r="IH41" s="18"/>
      <c r="II41" s="18"/>
    </row>
    <row r="42" spans="1:243" s="17" customFormat="1" ht="14.25">
      <c r="A42" s="49">
        <v>30</v>
      </c>
      <c r="B42" s="50" t="s">
        <v>78</v>
      </c>
      <c r="C42" s="51" t="s">
        <v>111</v>
      </c>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2"/>
      <c r="IA42" s="17">
        <v>30</v>
      </c>
      <c r="IB42" s="17" t="s">
        <v>78</v>
      </c>
      <c r="IC42" s="17" t="s">
        <v>111</v>
      </c>
      <c r="IE42" s="18"/>
      <c r="IF42" s="18"/>
      <c r="IG42" s="18"/>
      <c r="IH42" s="18"/>
      <c r="II42" s="18"/>
    </row>
    <row r="43" spans="1:243" s="17" customFormat="1" ht="90.75" customHeight="1">
      <c r="A43" s="49">
        <v>31</v>
      </c>
      <c r="B43" s="50" t="s">
        <v>79</v>
      </c>
      <c r="C43" s="51" t="s">
        <v>112</v>
      </c>
      <c r="D43" s="52">
        <v>8</v>
      </c>
      <c r="E43" s="52" t="s">
        <v>82</v>
      </c>
      <c r="F43" s="52">
        <v>5225.52</v>
      </c>
      <c r="G43" s="53"/>
      <c r="H43" s="53"/>
      <c r="I43" s="54" t="s">
        <v>34</v>
      </c>
      <c r="J43" s="55">
        <f t="shared" si="0"/>
        <v>1</v>
      </c>
      <c r="K43" s="53" t="s">
        <v>35</v>
      </c>
      <c r="L43" s="53" t="s">
        <v>4</v>
      </c>
      <c r="M43" s="56"/>
      <c r="N43" s="53"/>
      <c r="O43" s="53"/>
      <c r="P43" s="57"/>
      <c r="Q43" s="53"/>
      <c r="R43" s="53"/>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4">
        <f t="shared" si="1"/>
        <v>41804</v>
      </c>
      <c r="BB43" s="58">
        <f t="shared" si="2"/>
        <v>41804</v>
      </c>
      <c r="BC43" s="59" t="str">
        <f t="shared" si="3"/>
        <v>INR  Forty One Thousand Eight Hundred &amp; Four  Only</v>
      </c>
      <c r="IA43" s="17">
        <v>31</v>
      </c>
      <c r="IB43" s="24" t="s">
        <v>79</v>
      </c>
      <c r="IC43" s="17" t="s">
        <v>112</v>
      </c>
      <c r="ID43" s="17">
        <v>8</v>
      </c>
      <c r="IE43" s="18" t="s">
        <v>82</v>
      </c>
      <c r="IF43" s="18"/>
      <c r="IG43" s="18"/>
      <c r="IH43" s="18"/>
      <c r="II43" s="18"/>
    </row>
    <row r="44" spans="1:243" s="17" customFormat="1" ht="25.5">
      <c r="A44" s="49">
        <v>32</v>
      </c>
      <c r="B44" s="50" t="s">
        <v>80</v>
      </c>
      <c r="C44" s="51" t="s">
        <v>113</v>
      </c>
      <c r="D44" s="52">
        <v>50</v>
      </c>
      <c r="E44" s="52" t="s">
        <v>83</v>
      </c>
      <c r="F44" s="52">
        <v>21.92</v>
      </c>
      <c r="G44" s="53"/>
      <c r="H44" s="53"/>
      <c r="I44" s="54" t="s">
        <v>34</v>
      </c>
      <c r="J44" s="55">
        <f t="shared" si="0"/>
        <v>1</v>
      </c>
      <c r="K44" s="53" t="s">
        <v>35</v>
      </c>
      <c r="L44" s="53" t="s">
        <v>4</v>
      </c>
      <c r="M44" s="56"/>
      <c r="N44" s="53"/>
      <c r="O44" s="53"/>
      <c r="P44" s="57"/>
      <c r="Q44" s="53"/>
      <c r="R44" s="53"/>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4">
        <f>ROUND(total_amount_ba($B$2,$D$2,D44,F44,J44,K44,M44),0)</f>
        <v>1096</v>
      </c>
      <c r="BB44" s="58">
        <f>BA44+SUM(N44:AZ44)</f>
        <v>1096</v>
      </c>
      <c r="BC44" s="59" t="str">
        <f>SpellNumber(L44,BB44)</f>
        <v>INR  One Thousand  &amp;Ninety Six  Only</v>
      </c>
      <c r="IA44" s="17">
        <v>32</v>
      </c>
      <c r="IB44" s="17" t="s">
        <v>80</v>
      </c>
      <c r="IC44" s="17" t="s">
        <v>113</v>
      </c>
      <c r="ID44" s="17">
        <v>50</v>
      </c>
      <c r="IE44" s="18" t="s">
        <v>83</v>
      </c>
      <c r="IF44" s="18"/>
      <c r="IG44" s="18"/>
      <c r="IH44" s="18"/>
      <c r="II44" s="18"/>
    </row>
    <row r="45" spans="1:55" ht="48" customHeight="1">
      <c r="A45" s="48" t="s">
        <v>36</v>
      </c>
      <c r="B45" s="25"/>
      <c r="C45" s="26"/>
      <c r="D45" s="31"/>
      <c r="E45" s="31"/>
      <c r="F45" s="31"/>
      <c r="G45" s="31"/>
      <c r="H45" s="32"/>
      <c r="I45" s="32"/>
      <c r="J45" s="32"/>
      <c r="K45" s="32"/>
      <c r="L45" s="33"/>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5">
        <f>SUM(BA13:BA44)</f>
        <v>537747</v>
      </c>
      <c r="BB45" s="36" t="e">
        <f>SUM(#REF!)</f>
        <v>#REF!</v>
      </c>
      <c r="BC45" s="37" t="str">
        <f>SpellNumber(L45,BA45)</f>
        <v>  Five Lakh Thirty Seven Thousand Seven Hundred &amp; Forty Seven  Only</v>
      </c>
    </row>
    <row r="46" spans="1:55" ht="24" customHeight="1">
      <c r="A46" s="22" t="s">
        <v>37</v>
      </c>
      <c r="B46" s="27"/>
      <c r="C46" s="28"/>
      <c r="D46" s="38"/>
      <c r="E46" s="39" t="s">
        <v>42</v>
      </c>
      <c r="F46" s="29"/>
      <c r="G46" s="40"/>
      <c r="H46" s="41"/>
      <c r="I46" s="41"/>
      <c r="J46" s="41"/>
      <c r="K46" s="38"/>
      <c r="L46" s="42"/>
      <c r="M46" s="43"/>
      <c r="N46" s="44"/>
      <c r="O46" s="34"/>
      <c r="P46" s="34"/>
      <c r="Q46" s="34"/>
      <c r="R46" s="34"/>
      <c r="S46" s="3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IF(ISBLANK(F46),0,IF(E46="Excess (+)",ROUND(BA45+(BA45*F46),0),IF(E46="Less (-)",ROUND(BA45+(BA45*F46*(-1)),0),IF(E46="At Par",BA45,0))))</f>
        <v>0</v>
      </c>
      <c r="BB46" s="46">
        <f>ROUND(BA46,0)</f>
        <v>0</v>
      </c>
      <c r="BC46" s="47" t="str">
        <f>SpellNumber($E$2,BB46)</f>
        <v>INR Zero Only</v>
      </c>
    </row>
    <row r="47" spans="1:55" ht="18" customHeight="1">
      <c r="A47" s="21" t="s">
        <v>38</v>
      </c>
      <c r="B47" s="30"/>
      <c r="C47" s="67" t="str">
        <f>SpellNumber($E$2,BB46)</f>
        <v>INR Zero Only</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row>
  </sheetData>
  <sheetProtection password="D850" sheet="1"/>
  <autoFilter ref="A11:BC47"/>
  <mergeCells count="23">
    <mergeCell ref="C47:BC47"/>
    <mergeCell ref="A9:BC9"/>
    <mergeCell ref="D31:BC31"/>
    <mergeCell ref="D36:BC36"/>
    <mergeCell ref="D42:BC42"/>
    <mergeCell ref="D17:BC17"/>
    <mergeCell ref="D19:BC19"/>
    <mergeCell ref="D20:BC20"/>
    <mergeCell ref="D22:BC22"/>
    <mergeCell ref="D23:BC23"/>
    <mergeCell ref="A1:L1"/>
    <mergeCell ref="A4:BC4"/>
    <mergeCell ref="A5:BC5"/>
    <mergeCell ref="A6:BC6"/>
    <mergeCell ref="A7:BC7"/>
    <mergeCell ref="B8:BC8"/>
    <mergeCell ref="D28:BC28"/>
    <mergeCell ref="D30:BC30"/>
    <mergeCell ref="D34:BC34"/>
    <mergeCell ref="D39:BC39"/>
    <mergeCell ref="D13:BC13"/>
    <mergeCell ref="D15:BC15"/>
    <mergeCell ref="D26:BC26"/>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list" allowBlank="1" showErrorMessage="1" sqref="E4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ErrorMessage="1" sqref="D13 K14 D15 K16 D17 K18 D19:D20 K21 D22:D23 K24:K25 D26 K27 D28 K29 D30:D31 K32:K33 D34 K35 D36 K37:K38 D39 K40:K41 K43:K44 D4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4:H25 G27:H27 G29:H29 G32:H33 G35:H35 G37:H38 G40:H41 G43:H44">
      <formula1>0</formula1>
      <formula2>999999999999999</formula2>
    </dataValidation>
    <dataValidation allowBlank="1" showInputMessage="1" showErrorMessage="1" promptTitle="Addition / Deduction" prompt="Please Choose the correct One" sqref="J14 J16 J18 J21 J24:J25 J27 J29 J32:J33 J35 J37:J38 J40:J41 J43:J44">
      <formula1>0</formula1>
      <formula2>0</formula2>
    </dataValidation>
    <dataValidation type="list" showErrorMessage="1" sqref="I14 I16 I18 I21 I24:I25 I27 I29 I32:I33 I35 I37:I38 I40:I41 I43:I4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4:O25 N27:O27 N29:O29 N32:O33 N35:O35 N37:O38 N40:O41 N43: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4:R25 R27 R29 R32:R33 R35 R37:R38 R40:R41 R4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4:Q25 Q27 Q29 Q32:Q33 Q35 Q37:Q38 Q40:Q41 Q43:Q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4:M25 M27 M29 M32:M33 M35 M37:M38 M40:M41 M43:M4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4:F25 F27 F29 F32:F33 F35 F37:F38 F40:F41 F43:F44">
      <formula1>0</formula1>
      <formula2>999999999999999</formula2>
    </dataValidation>
    <dataValidation type="list" allowBlank="1" showInputMessage="1" showErrorMessage="1" sqref="L41 L42 L13 L14 L15 L16 L17 L18 L19 L20 L21 L22 L23 L24 L25 L26 L27 L28 L29 L30 L31 L32 L33 L34 L35 L36 L37 L38 L39 L40 L44 L43">
      <formula1>"INR"</formula1>
    </dataValidation>
    <dataValidation allowBlank="1" showInputMessage="1" showErrorMessage="1" promptTitle="Itemcode/Make" prompt="Please enter text" sqref="C13:C44">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6" sqref="N16"/>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2024-03-01T12:18:51Z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