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'BoQ1'!$A$11:$BC$32</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<sst xmlns="http://schemas.openxmlformats.org/spreadsheetml/2006/main" count="241" uniqueCount="87">
  <si>
    <t>BoQ_Ver3.1</t>
  </si>
  <si>
    <t>Percentage</t>
  </si>
  <si>
    <t>Normal</t>
  </si>
  <si>
    <t>INR Only</t>
  </si>
  <si>
    <t>INR</t>
  </si>
  <si>
    <t>Select, At Par, Excess (+), Less (-)</t>
  </si>
  <si>
    <t>IOCL</t>
  </si>
  <si>
    <t xml:space="preserve"> </t>
  </si>
  <si>
    <t>NUMBER</t>
  </si>
  <si>
    <t>TEXT</t>
  </si>
  <si>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</si>
  <si>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</si>
  <si>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</si>
  <si>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</si>
  <si>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</si>
  <si>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</si>
  <si>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</si>
  <si>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</si>
  <si>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</si>
  <si>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</si>
  <si>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</si>
  <si>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</si>
  <si>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</si>
  <si>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</si>
  <si>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</si>
  <si>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</si>
  <si>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</si>
  <si>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</si>
  <si>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</si>
  <si>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</si>
  <si>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</si>
  <si>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</si>
  <si>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</si>
  <si>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</si>
  <si>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</si>
  <si>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</si>
  <si>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</si>
  <si>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</si>
  <si>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</si>
  <si>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</si>
  <si>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</si>
  <si>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</si>
  <si>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</si>
  <si>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</si>
  <si>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</si>
  <si>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</si>
  <si>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t>Select</t>
  </si>
  <si>
    <t>item no.1</t>
  </si>
  <si>
    <t>item no.2</t>
  </si>
  <si>
    <t>item no.3</t>
  </si>
  <si>
    <t>item no.5</t>
  </si>
  <si>
    <t>item no.8</t>
  </si>
  <si>
    <t>item no.10</t>
  </si>
  <si>
    <t>item no.4</t>
  </si>
  <si>
    <t>item no.6</t>
  </si>
  <si>
    <t>item no.7</t>
  </si>
  <si>
    <t>item no.9</t>
  </si>
  <si>
    <t>item no.11</t>
  </si>
  <si>
    <t>item no.12</t>
  </si>
  <si>
    <t>item no.13</t>
  </si>
  <si>
    <t>item no.14</t>
  </si>
  <si>
    <t>item no.15</t>
  </si>
  <si>
    <t>item no.16</t>
  </si>
  <si>
    <t>Component</t>
  </si>
  <si>
    <t>Tender Inviting Authority: DOIP, IIT Kanpur</t>
  </si>
  <si>
    <r>
      <t xml:space="preserve">PRICE SCHEDULE
</t>
    </r>
    <r>
      <rPr>
        <b/>
        <sz val="11"/>
        <color indexed="10"/>
        <rFont val="Times New Roman"/>
        <family val="1"/>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</si>
  <si>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NUMBER </t>
    </r>
    <r>
      <rPr>
        <b/>
        <sz val="11"/>
        <color indexed="10"/>
        <rFont val="Times New Roman"/>
        <family val="1"/>
      </rPr>
      <t>#</t>
    </r>
  </si>
  <si>
    <r>
      <t xml:space="preserve">TEXT </t>
    </r>
    <r>
      <rPr>
        <b/>
        <sz val="11"/>
        <color indexed="10"/>
        <rFont val="Times New Roman"/>
        <family val="1"/>
      </rPr>
      <t>#</t>
    </r>
  </si>
  <si>
    <r>
      <t>TEXT</t>
    </r>
    <r>
      <rPr>
        <b/>
        <sz val="11"/>
        <color indexed="10"/>
        <rFont val="Times New Roman"/>
        <family val="1"/>
      </rPr>
      <t>#</t>
    </r>
  </si>
  <si>
    <r>
      <t xml:space="preserve">Estimated Rate
 in
</t>
    </r>
    <r>
      <rPr>
        <b/>
        <sz val="11"/>
        <color indexed="10"/>
        <rFont val="Times New Roman"/>
        <family val="1"/>
      </rPr>
      <t>Rs.      P</t>
    </r>
  </si>
  <si>
    <r>
      <t xml:space="preserve">BASIC RATE In </t>
    </r>
    <r>
      <rPr>
        <b/>
        <sz val="11"/>
        <color indexed="10"/>
        <rFont val="Times New Roman"/>
        <family val="1"/>
      </rPr>
      <t>Figures</t>
    </r>
    <r>
      <rPr>
        <b/>
        <sz val="11"/>
        <rFont val="Times New Roman"/>
        <family val="1"/>
      </rPr>
      <t xml:space="preserve"> To be entered by the </t>
    </r>
    <r>
      <rPr>
        <b/>
        <sz val="11"/>
        <color indexed="10"/>
        <rFont val="Times New Roman"/>
        <family val="1"/>
      </rPr>
      <t>Bidder</t>
    </r>
    <r>
      <rPr>
        <b/>
        <sz val="11"/>
        <rFont val="Times New Roman"/>
        <family val="1"/>
      </rPr>
      <t xml:space="preserve"> 
Rs.      P
 </t>
    </r>
  </si>
  <si>
    <r>
      <t xml:space="preserve">TOTAL AMOUNT  
           in
     </t>
    </r>
    <r>
      <rPr>
        <b/>
        <sz val="11"/>
        <color indexed="10"/>
        <rFont val="Times New Roman"/>
        <family val="1"/>
      </rPr>
      <t xml:space="preserve"> Rs.      P</t>
    </r>
  </si>
  <si>
    <t xml:space="preserve">Supply &amp; Fixing of Copper piping for suction &amp;
discharge line with insulation on surface /
recessed with clamps, screws etc. complete from evaporating to condensing unit, Supply &amp; fixing of angle iron Frame for Condensing units &amp; ¾ core power Supply control copper cable as required </t>
  </si>
  <si>
    <t>Dismantling &amp; shifting of old cold room scrap to the desired location etc. Complete as reqd.</t>
  </si>
  <si>
    <t xml:space="preserve">Supply, installation, testing &amp; commissioning of  prefabricated (Cyclopentane) CFC free panels for chiller rooms with wall &amp; ceiling panels as per  specifications, wall &amp; ceiling panel :- 60 mm thick cyclopentane  panels, PPGI and outside PPGI finish both sides( internal &amp; external ), hinging door size 34" x 78"  with interlocking  arrangement to make walk in cooler room of size :- 116" (L) (Ext.) x 116"(W)(Ext.) x 96"(H)  and  refrigerant equipments for chiller room of cooling  capacity (10,000 Btu/Hr/ Machine) consists of air cooled condensing unit (02 Nos.) to maintain a temp. +4 (+/-2)° C  and evaporator  units (02 Nos.)  consist of (02 x 02 = 04 Nos), indoor for motors with temp. indicator and control panel  i/c freight  forwarding, packing and transit insurance,  testing etc as reqd. </t>
  </si>
  <si>
    <t xml:space="preserve">Supply, installation, testing &amp; commissioning of  prefabricated (Cyclopentane) CFC free panels for chiller rooms with wall &amp; ceiling panels as per  specifications, wall &amp; ceiling panel :- 60 mm thick cyclopentane  panels, PPGI and outside PPGI finish both sides( internal &amp; external ), hinging door size 34" x 78"  with interlocking  arrangement to make walk in cooler room of size :- 130" (L) (Ext.) x 120"(W)(Ext.) x 96"(H)  and  refrigerant equipments for chiller room of cooling  capacity (10,000 Btu/Hr/ Machine) consists of air cooled condensing unit (02 Nos.) to maintain a temp. +4 (+/-2)° C  and evaporator  units (02 Nos.)  consist of (02 x 02 = 04 Nos), indoor for motors with temp. indicator and control panel  i/c freight  forwarding, packing and transit insurance,  testing etc as reqd. </t>
  </si>
  <si>
    <t xml:space="preserve">Supply, installation, testing &amp; commissioning of  prefabricated (Cyclopentane) CFC free panels for chiller rooms with wall &amp; ceiling panels as per  specifications, wall &amp; ceiling panel :- 60 mm thick cyclopentane  panels, PPGI and outside PPGI finish both sides( internal &amp; external ), hinging door size 34" x 78"  with interlocking  arrangement to make walk in cooler room of size :- 139" (L) (Ext.) x 127.5"(W)(Ext.) x 96"(H)  and  refrigerant equipments for chiller room of cooling  capacity (10,000 Btu/Hr/ Machine) consists of air cooled condensing unit (02 Nos.) to maintain a temp. +4 (+/-2)° C  and evaporator  units (02 Nos.) with temp. indicator, i/c freight  forwarding, packing and transit insurance,  testing etc as reqd. </t>
  </si>
  <si>
    <t>No.</t>
  </si>
  <si>
    <t>Lot</t>
  </si>
  <si>
    <t>Job</t>
  </si>
  <si>
    <t>NIT No:  HVAC/27/02/2024-1</t>
  </si>
  <si>
    <t xml:space="preserve">Supply, installation, testing &amp; commissioning of  prefabricated (Cyclopentane) CFC free panels for chiller rooms with wall &amp; ceiling panels as per  specifications, wall &amp; ceiling panel :- 60 mm thick cyclopentane  panels, PPGI and outside PPGI finish both sides( internal &amp; external ), hinging door size 34" x 78"  with interlocking  arrangement to make walk in cooler room of size :- 116" (L) (Ext.) x 116"(W)(Ext.) x 96"(H)  and  refrigerant equipments for chiller room of cooling  capacity (10,000 Btu/Hr/ Machine) consists of air cooled condensing unit (01 No.) to maintain a temp. +4 (+/-2)° C  and evaporator  units (01 No.)  consist of 01 No. controller panel with temp. indicator i/c freight  forwarding, packing and transit insurance,  testing etc. </t>
  </si>
  <si>
    <t>Name of Work: SITC of modular cold rooms with associated works for Mess at various Halls at IIT Kanpur.</t>
  </si>
  <si>
    <t>Providing &amp; fixing of cold room 01x10000 btu/hrs with associated works at HALL-III Mess</t>
  </si>
  <si>
    <t>Providing &amp; fixing of cold room 02x10000 btu/hrs with associated works at HALL-IV Mess</t>
  </si>
  <si>
    <t>Providing &amp; fixing of cold room 02x10000 btu/hrs with associated works at HALL-VII Mess</t>
  </si>
  <si>
    <t>Providing &amp; fixing of cold room 02x10000 btu/hrs with associated works at HALL-X Mess</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</si>
</sst>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67">
    <font>
      <sz val="11"/>
      <color indexed="8"/>
      <name val="Calibri"/>
      <family val="2"/>
    </font>
    <font>
      <sz val="10"/>
      <name val="Arial"/>
      <family val="0"/>
    </font>
    <font>
      <sz val="11"/>
      <color indexed="23"/>
      <name val="Calibri"/>
      <family val="2"/>
    </font>
    <font>
      <sz val="11"/>
      <name val="Arial"/>
      <family val="2"/>
    </font>
    <font>
      <sz val="11"/>
      <color indexed="23"/>
      <name val="Arial"/>
      <family val="2"/>
    </font>
    <font>
      <b/>
      <u val="single"/>
      <sz val="11"/>
      <color indexed="8"/>
      <name val="Arial"/>
      <family val="2"/>
    </font>
    <font>
      <b/>
      <u val="single"/>
      <sz val="11"/>
      <color indexed="23"/>
      <name val="Arial"/>
      <family val="2"/>
    </font>
    <font>
      <b/>
      <sz val="9"/>
      <color indexed="8"/>
      <name val="Tahoma"/>
      <family val="2"/>
    </font>
    <font>
      <sz val="9"/>
      <color indexed="8"/>
      <name val="Tahoma"/>
      <family val="2"/>
    </font>
    <font>
      <b/>
      <sz val="16"/>
      <color indexed="8"/>
      <name val="Calibri"/>
      <family val="2"/>
    </font>
    <font>
      <sz val="8"/>
      <name val="Calibri"/>
      <family val="2"/>
    </font>
    <font>
      <sz val="12"/>
      <name val="Times New Roman"/>
      <family val="1"/>
    </font>
    <font>
      <b/>
      <sz val="12"/>
      <name val="Times New Roman"/>
      <family val="1"/>
    </font>
    <font>
      <sz val="11"/>
      <name val="Times New Roman"/>
      <family val="1"/>
    </font>
    <font>
      <b/>
      <sz val="14"/>
      <color indexed="10"/>
      <name val="Times New Roman"/>
      <family val="1"/>
    </font>
    <font>
      <sz val="11"/>
      <color indexed="31"/>
      <name val="Times New Roman"/>
      <family val="1"/>
    </font>
    <font>
      <b/>
      <sz val="12"/>
      <color indexed="10"/>
      <name val="Times New Roman"/>
      <family val="1"/>
    </font>
    <font>
      <b/>
      <sz val="12"/>
      <color indexed="16"/>
      <name val="Times New Roman"/>
      <family val="1"/>
    </font>
    <font>
      <b/>
      <sz val="11"/>
      <color indexed="16"/>
      <name val="Times New Roman"/>
      <family val="1"/>
    </font>
    <font>
      <b/>
      <sz val="11"/>
      <color indexed="10"/>
      <name val="Times New Roman"/>
      <family val="1"/>
    </font>
    <font>
      <b/>
      <sz val="14"/>
      <color indexed="57"/>
      <name val="Times New Roman"/>
      <family val="1"/>
    </font>
    <font>
      <b/>
      <u val="single"/>
      <sz val="16"/>
      <color indexed="10"/>
      <name val="Times New Roman"/>
      <family val="1"/>
    </font>
    <font>
      <sz val="11"/>
      <color indexed="23"/>
      <name val="Times New Roman"/>
      <family val="1"/>
    </font>
    <font>
      <b/>
      <i/>
      <sz val="11"/>
      <color indexed="8"/>
      <name val="Times New Roman"/>
      <family val="1"/>
    </font>
    <font>
      <b/>
      <sz val="11"/>
      <name val="Times New Roman"/>
      <family val="1"/>
    </font>
    <font>
      <b/>
      <sz val="11"/>
      <color indexed="8"/>
      <name val="Times New Roman"/>
      <family val="1"/>
    </font>
    <font>
      <b/>
      <u val="single"/>
      <sz val="11"/>
      <color indexed="23"/>
      <name val="Times New Roman"/>
      <family val="1"/>
    </font>
    <font>
      <b/>
      <u val="single"/>
      <sz val="11"/>
      <name val="Times New Roman"/>
      <family val="1"/>
    </font>
    <font>
      <b/>
      <sz val="11"/>
      <color indexed="1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right style="thin"/>
      <top style="thin"/>
      <bottom>
        <color indexed="63"/>
      </bottom>
    </border>
    <border>
      <left style="thin">
        <color indexed="8"/>
      </left>
      <right>
        <color indexed="63"/>
      </right>
      <top>
        <color indexed="63"/>
      </top>
      <bottom style="thin">
        <color indexed="8"/>
      </bottom>
    </border>
    <border>
      <left>
        <color indexed="63"/>
      </left>
      <right>
        <color indexed="63"/>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48" fillId="0" borderId="0">
      <alignment/>
      <protection/>
    </xf>
    <xf numFmtId="0" fontId="0" fillId="32" borderId="7" applyNumberFormat="0" applyFont="0" applyAlignment="0" applyProtection="0"/>
    <xf numFmtId="0" fontId="61"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82">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3" fillId="0" borderId="0" xfId="56" applyNumberFormat="1" applyFont="1" applyFill="1" applyBorder="1" applyAlignment="1">
      <alignment vertical="center"/>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lignment horizontal="left"/>
      <protection/>
    </xf>
    <xf numFmtId="0" fontId="6" fillId="0" borderId="0" xfId="56" applyNumberFormat="1" applyFont="1" applyFill="1" applyBorder="1" applyAlignment="1">
      <alignment horizontal="left"/>
      <protection/>
    </xf>
    <xf numFmtId="0" fontId="3" fillId="0" borderId="0" xfId="56" applyNumberFormat="1" applyFont="1" applyFill="1" applyAlignment="1" applyProtection="1">
      <alignment vertical="center"/>
      <protection locked="0"/>
    </xf>
    <xf numFmtId="0" fontId="4" fillId="0" borderId="0" xfId="56" applyNumberFormat="1" applyFont="1" applyFill="1" applyAlignment="1" applyProtection="1">
      <alignment vertical="center"/>
      <protection locked="0"/>
    </xf>
    <xf numFmtId="0" fontId="3" fillId="0" borderId="0" xfId="56" applyNumberFormat="1" applyFont="1" applyFill="1" applyAlignment="1">
      <alignment vertical="center"/>
      <protection/>
    </xf>
    <xf numFmtId="0" fontId="4" fillId="0" borderId="0" xfId="56" applyNumberFormat="1" applyFont="1" applyFill="1" applyAlignment="1">
      <alignment vertical="center"/>
      <protection/>
    </xf>
    <xf numFmtId="0" fontId="3" fillId="0" borderId="0" xfId="56" applyNumberFormat="1" applyFont="1" applyFill="1">
      <alignment/>
      <protection/>
    </xf>
    <xf numFmtId="0" fontId="4" fillId="0" borderId="0" xfId="56" applyNumberFormat="1" applyFont="1" applyFill="1">
      <alignment/>
      <protection/>
    </xf>
    <xf numFmtId="0" fontId="3" fillId="0" borderId="0" xfId="56" applyNumberFormat="1" applyFont="1" applyFill="1" applyAlignment="1">
      <alignment vertical="top"/>
      <protection/>
    </xf>
    <xf numFmtId="0" fontId="4" fillId="0" borderId="0" xfId="56" applyNumberFormat="1" applyFont="1" applyFill="1" applyAlignment="1">
      <alignment vertical="top"/>
      <protection/>
    </xf>
    <xf numFmtId="0" fontId="3" fillId="0" borderId="0" xfId="56" applyNumberFormat="1" applyFont="1" applyFill="1" applyAlignment="1">
      <alignment vertical="top" wrapText="1"/>
      <protection/>
    </xf>
    <xf numFmtId="0" fontId="65" fillId="0" borderId="10" xfId="0" applyFont="1" applyFill="1" applyBorder="1" applyAlignment="1">
      <alignment horizontal="justify" vertical="top" wrapText="1"/>
    </xf>
    <xf numFmtId="0" fontId="65" fillId="0" borderId="10" xfId="0" applyFont="1" applyFill="1" applyBorder="1" applyAlignment="1">
      <alignment horizontal="center" vertical="center"/>
    </xf>
    <xf numFmtId="0" fontId="65" fillId="0" borderId="10" xfId="0" applyFont="1" applyFill="1" applyBorder="1" applyAlignment="1">
      <alignment horizontal="center" vertical="center" wrapText="1"/>
    </xf>
    <xf numFmtId="2" fontId="11" fillId="0" borderId="10" xfId="55" applyNumberFormat="1" applyFont="1" applyFill="1" applyBorder="1" applyAlignment="1">
      <alignment horizontal="center" vertical="center" wrapText="1"/>
      <protection/>
    </xf>
    <xf numFmtId="2" fontId="12" fillId="0" borderId="10" xfId="56" applyNumberFormat="1" applyFont="1" applyFill="1" applyBorder="1" applyAlignment="1" applyProtection="1">
      <alignment horizontal="center" vertical="center"/>
      <protection locked="0"/>
    </xf>
    <xf numFmtId="2" fontId="11" fillId="0" borderId="10" xfId="59" applyNumberFormat="1" applyFont="1" applyFill="1" applyBorder="1" applyAlignment="1">
      <alignment horizontal="center" vertical="center"/>
      <protection/>
    </xf>
    <xf numFmtId="2" fontId="11" fillId="0" borderId="10" xfId="56" applyNumberFormat="1" applyFont="1" applyFill="1" applyBorder="1" applyAlignment="1">
      <alignment horizontal="center" vertical="center"/>
      <protection/>
    </xf>
    <xf numFmtId="2" fontId="12" fillId="33" borderId="10" xfId="56" applyNumberFormat="1" applyFont="1" applyFill="1" applyBorder="1" applyAlignment="1" applyProtection="1">
      <alignment horizontal="center" vertical="center"/>
      <protection locked="0"/>
    </xf>
    <xf numFmtId="2" fontId="12" fillId="0" borderId="10" xfId="56" applyNumberFormat="1" applyFont="1" applyFill="1" applyBorder="1" applyAlignment="1" applyProtection="1">
      <alignment horizontal="center" vertical="center" wrapText="1"/>
      <protection locked="0"/>
    </xf>
    <xf numFmtId="2" fontId="12" fillId="0" borderId="10" xfId="59" applyNumberFormat="1" applyFont="1" applyFill="1" applyBorder="1" applyAlignment="1">
      <alignment horizontal="center" vertical="center"/>
      <protection/>
    </xf>
    <xf numFmtId="2" fontId="12" fillId="0" borderId="10" xfId="58" applyNumberFormat="1" applyFont="1" applyFill="1" applyBorder="1" applyAlignment="1">
      <alignment horizontal="left" vertical="center"/>
      <protection/>
    </xf>
    <xf numFmtId="0" fontId="11" fillId="0" borderId="10" xfId="59" applyNumberFormat="1" applyFont="1" applyFill="1" applyBorder="1" applyAlignment="1">
      <alignment horizontal="left" vertical="center" wrapText="1"/>
      <protection/>
    </xf>
    <xf numFmtId="0" fontId="13" fillId="0" borderId="11" xfId="59" applyNumberFormat="1" applyFont="1" applyFill="1" applyBorder="1" applyAlignment="1">
      <alignment vertical="top"/>
      <protection/>
    </xf>
    <xf numFmtId="0" fontId="13" fillId="0" borderId="0" xfId="59" applyNumberFormat="1" applyFont="1" applyFill="1" applyBorder="1" applyAlignment="1">
      <alignment vertical="top"/>
      <protection/>
    </xf>
    <xf numFmtId="0" fontId="14" fillId="0" borderId="12" xfId="59" applyNumberFormat="1" applyFont="1" applyFill="1" applyBorder="1" applyAlignment="1">
      <alignment vertical="top"/>
      <protection/>
    </xf>
    <xf numFmtId="0" fontId="13" fillId="0" borderId="12" xfId="59" applyNumberFormat="1" applyFont="1" applyFill="1" applyBorder="1" applyAlignment="1">
      <alignment vertical="top"/>
      <protection/>
    </xf>
    <xf numFmtId="0" fontId="13" fillId="0" borderId="0" xfId="56" applyNumberFormat="1" applyFont="1" applyFill="1" applyAlignment="1">
      <alignment vertical="top"/>
      <protection/>
    </xf>
    <xf numFmtId="2" fontId="14" fillId="0" borderId="13" xfId="59" applyNumberFormat="1" applyFont="1" applyFill="1" applyBorder="1" applyAlignment="1">
      <alignment vertical="top"/>
      <protection/>
    </xf>
    <xf numFmtId="2" fontId="14" fillId="0" borderId="14" xfId="59" applyNumberFormat="1" applyFont="1" applyFill="1" applyBorder="1" applyAlignment="1">
      <alignment vertical="top"/>
      <protection/>
    </xf>
    <xf numFmtId="0" fontId="13" fillId="0" borderId="15" xfId="59" applyNumberFormat="1" applyFont="1" applyFill="1" applyBorder="1" applyAlignment="1">
      <alignment vertical="top" wrapText="1"/>
      <protection/>
    </xf>
    <xf numFmtId="0" fontId="15" fillId="0" borderId="16" xfId="56" applyNumberFormat="1" applyFont="1" applyFill="1" applyBorder="1" applyAlignment="1" applyProtection="1">
      <alignment vertical="top"/>
      <protection/>
    </xf>
    <xf numFmtId="0" fontId="16" fillId="0" borderId="17" xfId="59" applyNumberFormat="1" applyFont="1" applyFill="1" applyBorder="1" applyAlignment="1" applyProtection="1">
      <alignment vertical="center" wrapText="1"/>
      <protection locked="0"/>
    </xf>
    <xf numFmtId="0" fontId="17" fillId="33" borderId="17" xfId="59" applyNumberFormat="1" applyFont="1" applyFill="1" applyBorder="1" applyAlignment="1" applyProtection="1">
      <alignment vertical="center" wrapText="1"/>
      <protection locked="0"/>
    </xf>
    <xf numFmtId="10" fontId="18" fillId="33" borderId="17" xfId="67" applyNumberFormat="1" applyFont="1" applyFill="1" applyBorder="1" applyAlignment="1" applyProtection="1">
      <alignment horizontal="center" vertical="center"/>
      <protection locked="0"/>
    </xf>
    <xf numFmtId="0" fontId="15" fillId="0" borderId="17" xfId="59" applyNumberFormat="1" applyFont="1" applyFill="1" applyBorder="1" applyAlignment="1">
      <alignment vertical="top"/>
      <protection/>
    </xf>
    <xf numFmtId="0" fontId="13" fillId="0" borderId="17" xfId="56" applyNumberFormat="1" applyFont="1" applyFill="1" applyBorder="1" applyAlignment="1" applyProtection="1">
      <alignment vertical="top"/>
      <protection/>
    </xf>
    <xf numFmtId="0" fontId="19" fillId="0" borderId="17" xfId="59" applyNumberFormat="1" applyFont="1" applyFill="1" applyBorder="1" applyAlignment="1" applyProtection="1">
      <alignment vertical="center" wrapText="1"/>
      <protection locked="0"/>
    </xf>
    <xf numFmtId="0" fontId="19" fillId="0" borderId="17" xfId="67" applyNumberFormat="1" applyFont="1" applyFill="1" applyBorder="1" applyAlignment="1" applyProtection="1">
      <alignment vertical="center" wrapText="1"/>
      <protection locked="0"/>
    </xf>
    <xf numFmtId="0" fontId="16" fillId="0" borderId="17" xfId="59" applyNumberFormat="1" applyFont="1" applyFill="1" applyBorder="1" applyAlignment="1" applyProtection="1">
      <alignment vertical="center" wrapText="1"/>
      <protection/>
    </xf>
    <xf numFmtId="0" fontId="13" fillId="0" borderId="0" xfId="56" applyNumberFormat="1" applyFont="1" applyFill="1" applyAlignment="1" applyProtection="1">
      <alignment vertical="top"/>
      <protection/>
    </xf>
    <xf numFmtId="2" fontId="20" fillId="0" borderId="18" xfId="59" applyNumberFormat="1" applyFont="1" applyFill="1" applyBorder="1" applyAlignment="1">
      <alignment vertical="top"/>
      <protection/>
    </xf>
    <xf numFmtId="2" fontId="14" fillId="0" borderId="19" xfId="59" applyNumberFormat="1" applyFont="1" applyFill="1" applyBorder="1" applyAlignment="1">
      <alignment horizontal="right" vertical="top"/>
      <protection/>
    </xf>
    <xf numFmtId="0" fontId="13" fillId="0" borderId="18" xfId="59" applyNumberFormat="1" applyFont="1" applyFill="1" applyBorder="1" applyAlignment="1">
      <alignment vertical="top" wrapText="1"/>
      <protection/>
    </xf>
    <xf numFmtId="0" fontId="13" fillId="0" borderId="0" xfId="56" applyNumberFormat="1" applyFont="1" applyFill="1" applyBorder="1" applyAlignment="1">
      <alignment vertical="center"/>
      <protection/>
    </xf>
    <xf numFmtId="0" fontId="22" fillId="0" borderId="0" xfId="56" applyNumberFormat="1" applyFont="1" applyFill="1" applyBorder="1" applyAlignment="1" applyProtection="1">
      <alignment vertical="center"/>
      <protection locked="0"/>
    </xf>
    <xf numFmtId="0" fontId="22" fillId="0" borderId="0" xfId="56" applyNumberFormat="1" applyFont="1" applyFill="1" applyBorder="1" applyAlignment="1">
      <alignment vertical="center"/>
      <protection/>
    </xf>
    <xf numFmtId="0" fontId="23" fillId="0" borderId="0" xfId="59" applyNumberFormat="1" applyFont="1" applyFill="1" applyBorder="1" applyAlignment="1" applyProtection="1">
      <alignment horizontal="center" vertical="center"/>
      <protection/>
    </xf>
    <xf numFmtId="0" fontId="24" fillId="0" borderId="0" xfId="56" applyNumberFormat="1" applyFont="1" applyFill="1" applyBorder="1" applyAlignment="1">
      <alignment vertical="center"/>
      <protection/>
    </xf>
    <xf numFmtId="0" fontId="24" fillId="0" borderId="20" xfId="59" applyNumberFormat="1" applyFont="1" applyFill="1" applyBorder="1" applyAlignment="1" applyProtection="1">
      <alignment horizontal="left" vertical="top" wrapText="1"/>
      <protection/>
    </xf>
    <xf numFmtId="0" fontId="24" fillId="0" borderId="17" xfId="56" applyNumberFormat="1" applyFont="1" applyFill="1" applyBorder="1" applyAlignment="1">
      <alignment horizontal="center" vertical="top" wrapText="1"/>
      <protection/>
    </xf>
    <xf numFmtId="0" fontId="24" fillId="0" borderId="16" xfId="59" applyNumberFormat="1" applyFont="1" applyFill="1" applyBorder="1" applyAlignment="1">
      <alignment horizontal="center" vertical="top" wrapText="1"/>
      <protection/>
    </xf>
    <xf numFmtId="0" fontId="28" fillId="0" borderId="17" xfId="59" applyNumberFormat="1" applyFont="1" applyFill="1" applyBorder="1" applyAlignment="1">
      <alignment vertical="top" wrapText="1"/>
      <protection/>
    </xf>
    <xf numFmtId="0" fontId="24" fillId="0" borderId="17" xfId="56" applyNumberFormat="1" applyFont="1" applyFill="1" applyBorder="1" applyAlignment="1">
      <alignment horizontal="center" vertical="center" wrapText="1"/>
      <protection/>
    </xf>
    <xf numFmtId="0" fontId="24" fillId="0" borderId="16" xfId="56" applyNumberFormat="1" applyFont="1" applyFill="1" applyBorder="1" applyAlignment="1">
      <alignment horizontal="center" vertical="top" wrapText="1"/>
      <protection/>
    </xf>
    <xf numFmtId="0" fontId="24" fillId="0" borderId="21" xfId="56" applyNumberFormat="1" applyFont="1" applyFill="1" applyBorder="1" applyAlignment="1">
      <alignment horizontal="center" vertical="top" wrapText="1"/>
      <protection/>
    </xf>
    <xf numFmtId="0" fontId="24" fillId="0" borderId="10" xfId="56" applyNumberFormat="1" applyFont="1" applyFill="1" applyBorder="1" applyAlignment="1">
      <alignment horizontal="center" vertical="top" wrapText="1"/>
      <protection/>
    </xf>
    <xf numFmtId="0" fontId="24" fillId="0" borderId="10" xfId="56" applyNumberFormat="1" applyFont="1" applyFill="1" applyBorder="1" applyAlignment="1">
      <alignment horizontal="center" vertical="center" wrapText="1"/>
      <protection/>
    </xf>
    <xf numFmtId="0" fontId="29" fillId="0" borderId="10" xfId="56" applyNumberFormat="1" applyFont="1" applyFill="1" applyBorder="1" applyAlignment="1">
      <alignment horizontal="center" vertical="top" wrapText="1"/>
      <protection/>
    </xf>
    <xf numFmtId="0" fontId="24" fillId="0" borderId="0" xfId="56" applyNumberFormat="1" applyFont="1" applyFill="1" applyBorder="1" applyAlignment="1">
      <alignment horizontal="center" vertical="top" wrapText="1"/>
      <protection/>
    </xf>
    <xf numFmtId="0" fontId="13" fillId="0" borderId="10" xfId="0" applyFont="1" applyFill="1" applyBorder="1" applyAlignment="1">
      <alignment horizontal="center" vertical="center"/>
    </xf>
    <xf numFmtId="0" fontId="24" fillId="0" borderId="18" xfId="59" applyNumberFormat="1" applyFont="1" applyFill="1" applyBorder="1" applyAlignment="1">
      <alignment horizontal="left" vertical="top"/>
      <protection/>
    </xf>
    <xf numFmtId="0" fontId="24" fillId="0" borderId="22" xfId="59" applyNumberFormat="1" applyFont="1" applyFill="1" applyBorder="1" applyAlignment="1">
      <alignment horizontal="left" vertical="top"/>
      <protection/>
    </xf>
    <xf numFmtId="0" fontId="24" fillId="0" borderId="20" xfId="59" applyNumberFormat="1" applyFont="1" applyFill="1" applyBorder="1" applyAlignment="1">
      <alignment horizontal="left" vertical="top"/>
      <protection/>
    </xf>
    <xf numFmtId="0" fontId="24" fillId="0" borderId="23" xfId="59" applyNumberFormat="1" applyFont="1" applyFill="1" applyBorder="1" applyAlignment="1">
      <alignment horizontal="left" vertical="top"/>
      <protection/>
    </xf>
    <xf numFmtId="0" fontId="24" fillId="0" borderId="24" xfId="56" applyNumberFormat="1" applyFont="1" applyFill="1" applyBorder="1" applyAlignment="1" applyProtection="1">
      <alignment horizontal="center" vertical="top"/>
      <protection/>
    </xf>
    <xf numFmtId="0" fontId="24" fillId="0" borderId="25" xfId="56" applyNumberFormat="1" applyFont="1" applyFill="1" applyBorder="1" applyAlignment="1" applyProtection="1">
      <alignment horizontal="center" vertical="top"/>
      <protection/>
    </xf>
    <xf numFmtId="0" fontId="24" fillId="0" borderId="26" xfId="56" applyNumberFormat="1" applyFont="1" applyFill="1" applyBorder="1" applyAlignment="1" applyProtection="1">
      <alignment horizontal="center" vertical="top"/>
      <protection/>
    </xf>
    <xf numFmtId="0" fontId="14" fillId="0" borderId="18" xfId="59" applyNumberFormat="1" applyFont="1" applyFill="1" applyBorder="1" applyAlignment="1">
      <alignment horizontal="center" vertical="top" wrapText="1"/>
      <protection/>
    </xf>
    <xf numFmtId="0" fontId="27" fillId="0" borderId="18" xfId="56" applyNumberFormat="1" applyFont="1" applyFill="1" applyBorder="1" applyAlignment="1">
      <alignment horizontal="center" vertical="center" wrapText="1"/>
      <protection/>
    </xf>
    <xf numFmtId="0" fontId="21" fillId="0" borderId="0" xfId="56" applyNumberFormat="1" applyFont="1" applyFill="1" applyBorder="1" applyAlignment="1">
      <alignment horizontal="right" vertical="top"/>
      <protection/>
    </xf>
    <xf numFmtId="0" fontId="25" fillId="0" borderId="0" xfId="56" applyNumberFormat="1" applyFont="1" applyFill="1" applyBorder="1" applyAlignment="1">
      <alignment horizontal="left" vertical="center" wrapText="1"/>
      <protection/>
    </xf>
    <xf numFmtId="0" fontId="26" fillId="0" borderId="12" xfId="56" applyNumberFormat="1" applyFont="1" applyFill="1" applyBorder="1" applyAlignment="1" applyProtection="1">
      <alignment horizontal="center" wrapText="1"/>
      <protection locked="0"/>
    </xf>
    <xf numFmtId="0" fontId="24" fillId="34" borderId="18" xfId="59" applyNumberFormat="1" applyFont="1" applyFill="1" applyBorder="1" applyAlignment="1" applyProtection="1">
      <alignment horizontal="left" vertical="top"/>
      <protection locked="0"/>
    </xf>
    <xf numFmtId="0" fontId="9"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5"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pageSetUpPr fitToPage="1"/>
  </sheetPr>
  <dimension ref="A1:II32"/>
  <sheetViews>
    <sheetView showGridLines="0" zoomScalePageLayoutView="0" workbookViewId="0" topLeftCell="A1">
      <selection activeCell="B16" sqref="B16"/>
    </sheetView>
  </sheetViews>
  <sheetFormatPr defaultColWidth="9.140625" defaultRowHeight="15"/>
  <cols>
    <col min="1" max="1" width="9.57421875" style="1" customWidth="1"/>
    <col min="2" max="2" width="62.00390625" style="1" customWidth="1"/>
    <col min="3" max="3" width="19.57421875" style="1" hidden="1" customWidth="1"/>
    <col min="4" max="4" width="10.57421875" style="1" customWidth="1"/>
    <col min="5" max="5" width="9.28125" style="1" customWidth="1"/>
    <col min="6" max="6" width="18.421875" style="1" customWidth="1"/>
    <col min="7" max="13" width="0" style="1" hidden="1" customWidth="1"/>
    <col min="14" max="14" width="0" style="2" hidden="1" customWidth="1"/>
    <col min="15" max="51" width="0" style="1" hidden="1" customWidth="1"/>
    <col min="52" max="52" width="0.13671875" style="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6" t="str">
        <f>B2&amp;" BoQ"</f>
        <v>Percentage BoQ</v>
      </c>
      <c r="B1" s="76"/>
      <c r="C1" s="76"/>
      <c r="D1" s="76"/>
      <c r="E1" s="76"/>
      <c r="F1" s="76"/>
      <c r="G1" s="76"/>
      <c r="H1" s="76"/>
      <c r="I1" s="76"/>
      <c r="J1" s="76"/>
      <c r="K1" s="76"/>
      <c r="L1" s="76"/>
      <c r="M1" s="50"/>
      <c r="N1" s="50"/>
      <c r="O1" s="51"/>
      <c r="P1" s="51"/>
      <c r="Q1" s="52"/>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IE1" s="5"/>
      <c r="IF1" s="5"/>
      <c r="IG1" s="5"/>
      <c r="IH1" s="5"/>
      <c r="II1" s="5"/>
    </row>
    <row r="2" spans="1:55" s="4" customFormat="1" ht="25.5" customHeight="1" hidden="1">
      <c r="A2" s="53" t="s">
        <v>0</v>
      </c>
      <c r="B2" s="53" t="s">
        <v>1</v>
      </c>
      <c r="C2" s="53" t="s">
        <v>2</v>
      </c>
      <c r="D2" s="53" t="s">
        <v>3</v>
      </c>
      <c r="E2" s="53" t="s">
        <v>4</v>
      </c>
      <c r="F2" s="50"/>
      <c r="G2" s="50"/>
      <c r="H2" s="50"/>
      <c r="I2" s="50"/>
      <c r="J2" s="54"/>
      <c r="K2" s="54"/>
      <c r="L2" s="54"/>
      <c r="M2" s="50"/>
      <c r="N2" s="50"/>
      <c r="O2" s="51"/>
      <c r="P2" s="51"/>
      <c r="Q2" s="52"/>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row>
    <row r="3" spans="1:243" s="4" customFormat="1" ht="30" customHeight="1" hidden="1">
      <c r="A3" s="50" t="s">
        <v>5</v>
      </c>
      <c r="B3" s="50"/>
      <c r="C3" s="50" t="s">
        <v>6</v>
      </c>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IE3" s="5"/>
      <c r="IF3" s="5"/>
      <c r="IG3" s="5"/>
      <c r="IH3" s="5"/>
      <c r="II3" s="5"/>
    </row>
    <row r="4" spans="1:243" s="6" customFormat="1" ht="30.75" customHeight="1">
      <c r="A4" s="77" t="s">
        <v>64</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7"/>
      <c r="IF4" s="7"/>
      <c r="IG4" s="7"/>
      <c r="IH4" s="7"/>
      <c r="II4" s="7"/>
    </row>
    <row r="5" spans="1:243" s="6" customFormat="1" ht="38.25" customHeight="1">
      <c r="A5" s="77" t="s">
        <v>82</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7"/>
      <c r="IF5" s="7"/>
      <c r="IG5" s="7"/>
      <c r="IH5" s="7"/>
      <c r="II5" s="7"/>
    </row>
    <row r="6" spans="1:243" s="6" customFormat="1" ht="30.75" customHeight="1">
      <c r="A6" s="77" t="s">
        <v>80</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7"/>
      <c r="IF6" s="7"/>
      <c r="IG6" s="7"/>
      <c r="IH6" s="7"/>
      <c r="II6" s="7"/>
    </row>
    <row r="7" spans="1:243" s="6" customFormat="1" ht="29.25" customHeight="1" hidden="1">
      <c r="A7" s="78" t="s">
        <v>7</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7"/>
      <c r="IF7" s="7"/>
      <c r="IG7" s="7"/>
      <c r="IH7" s="7"/>
      <c r="II7" s="7"/>
    </row>
    <row r="8" spans="1:243" s="8" customFormat="1" ht="58.5" customHeight="1">
      <c r="A8" s="55" t="s">
        <v>45</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IE8" s="9"/>
      <c r="IF8" s="9"/>
      <c r="IG8" s="9"/>
      <c r="IH8" s="9"/>
      <c r="II8" s="9"/>
    </row>
    <row r="9" spans="1:243" s="10" customFormat="1" ht="61.5" customHeight="1">
      <c r="A9" s="75" t="s">
        <v>65</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IE9" s="11"/>
      <c r="IF9" s="11"/>
      <c r="IG9" s="11"/>
      <c r="IH9" s="11"/>
      <c r="II9" s="11"/>
    </row>
    <row r="10" spans="1:243" s="12" customFormat="1" ht="18.75" customHeight="1">
      <c r="A10" s="56" t="s">
        <v>66</v>
      </c>
      <c r="B10" s="56" t="s">
        <v>67</v>
      </c>
      <c r="C10" s="56" t="s">
        <v>67</v>
      </c>
      <c r="D10" s="56" t="s">
        <v>66</v>
      </c>
      <c r="E10" s="56" t="s">
        <v>67</v>
      </c>
      <c r="F10" s="56" t="s">
        <v>8</v>
      </c>
      <c r="G10" s="56" t="s">
        <v>8</v>
      </c>
      <c r="H10" s="56" t="s">
        <v>9</v>
      </c>
      <c r="I10" s="56" t="s">
        <v>67</v>
      </c>
      <c r="J10" s="56" t="s">
        <v>66</v>
      </c>
      <c r="K10" s="56" t="s">
        <v>68</v>
      </c>
      <c r="L10" s="56" t="s">
        <v>67</v>
      </c>
      <c r="M10" s="56" t="s">
        <v>66</v>
      </c>
      <c r="N10" s="56" t="s">
        <v>8</v>
      </c>
      <c r="O10" s="56" t="s">
        <v>8</v>
      </c>
      <c r="P10" s="56" t="s">
        <v>8</v>
      </c>
      <c r="Q10" s="56" t="s">
        <v>8</v>
      </c>
      <c r="R10" s="56" t="s">
        <v>9</v>
      </c>
      <c r="S10" s="56" t="s">
        <v>9</v>
      </c>
      <c r="T10" s="56" t="s">
        <v>8</v>
      </c>
      <c r="U10" s="56" t="s">
        <v>8</v>
      </c>
      <c r="V10" s="56" t="s">
        <v>8</v>
      </c>
      <c r="W10" s="56" t="s">
        <v>8</v>
      </c>
      <c r="X10" s="56" t="s">
        <v>9</v>
      </c>
      <c r="Y10" s="56" t="s">
        <v>9</v>
      </c>
      <c r="Z10" s="56" t="s">
        <v>8</v>
      </c>
      <c r="AA10" s="56" t="s">
        <v>8</v>
      </c>
      <c r="AB10" s="56" t="s">
        <v>8</v>
      </c>
      <c r="AC10" s="56" t="s">
        <v>8</v>
      </c>
      <c r="AD10" s="56" t="s">
        <v>9</v>
      </c>
      <c r="AE10" s="56" t="s">
        <v>9</v>
      </c>
      <c r="AF10" s="56" t="s">
        <v>8</v>
      </c>
      <c r="AG10" s="56" t="s">
        <v>8</v>
      </c>
      <c r="AH10" s="56" t="s">
        <v>8</v>
      </c>
      <c r="AI10" s="56" t="s">
        <v>8</v>
      </c>
      <c r="AJ10" s="56" t="s">
        <v>9</v>
      </c>
      <c r="AK10" s="56" t="s">
        <v>9</v>
      </c>
      <c r="AL10" s="56" t="s">
        <v>8</v>
      </c>
      <c r="AM10" s="56" t="s">
        <v>8</v>
      </c>
      <c r="AN10" s="56" t="s">
        <v>8</v>
      </c>
      <c r="AO10" s="56" t="s">
        <v>8</v>
      </c>
      <c r="AP10" s="56" t="s">
        <v>9</v>
      </c>
      <c r="AQ10" s="56" t="s">
        <v>9</v>
      </c>
      <c r="AR10" s="56" t="s">
        <v>8</v>
      </c>
      <c r="AS10" s="56" t="s">
        <v>8</v>
      </c>
      <c r="AT10" s="56" t="s">
        <v>66</v>
      </c>
      <c r="AU10" s="56" t="s">
        <v>66</v>
      </c>
      <c r="AV10" s="56" t="s">
        <v>9</v>
      </c>
      <c r="AW10" s="56" t="s">
        <v>9</v>
      </c>
      <c r="AX10" s="56" t="s">
        <v>66</v>
      </c>
      <c r="AY10" s="56" t="s">
        <v>66</v>
      </c>
      <c r="AZ10" s="56" t="s">
        <v>10</v>
      </c>
      <c r="BA10" s="56" t="s">
        <v>66</v>
      </c>
      <c r="BB10" s="56" t="s">
        <v>66</v>
      </c>
      <c r="BC10" s="56" t="s">
        <v>67</v>
      </c>
      <c r="IE10" s="13"/>
      <c r="IF10" s="13"/>
      <c r="IG10" s="13"/>
      <c r="IH10" s="13"/>
      <c r="II10" s="13"/>
    </row>
    <row r="11" spans="1:243" s="12" customFormat="1" ht="67.5" customHeight="1">
      <c r="A11" s="56" t="s">
        <v>11</v>
      </c>
      <c r="B11" s="56" t="s">
        <v>12</v>
      </c>
      <c r="C11" s="56" t="s">
        <v>13</v>
      </c>
      <c r="D11" s="56" t="s">
        <v>14</v>
      </c>
      <c r="E11" s="56" t="s">
        <v>15</v>
      </c>
      <c r="F11" s="56" t="s">
        <v>69</v>
      </c>
      <c r="G11" s="56"/>
      <c r="H11" s="56"/>
      <c r="I11" s="56" t="s">
        <v>16</v>
      </c>
      <c r="J11" s="56" t="s">
        <v>17</v>
      </c>
      <c r="K11" s="56" t="s">
        <v>18</v>
      </c>
      <c r="L11" s="56" t="s">
        <v>19</v>
      </c>
      <c r="M11" s="57" t="s">
        <v>70</v>
      </c>
      <c r="N11" s="56" t="s">
        <v>20</v>
      </c>
      <c r="O11" s="56" t="s">
        <v>21</v>
      </c>
      <c r="P11" s="56" t="s">
        <v>22</v>
      </c>
      <c r="Q11" s="56" t="s">
        <v>23</v>
      </c>
      <c r="R11" s="56"/>
      <c r="S11" s="56"/>
      <c r="T11" s="56" t="s">
        <v>24</v>
      </c>
      <c r="U11" s="56" t="s">
        <v>25</v>
      </c>
      <c r="V11" s="56" t="s">
        <v>26</v>
      </c>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71</v>
      </c>
      <c r="BB11" s="58" t="s">
        <v>27</v>
      </c>
      <c r="BC11" s="58" t="s">
        <v>28</v>
      </c>
      <c r="IE11" s="13"/>
      <c r="IF11" s="13"/>
      <c r="IG11" s="13"/>
      <c r="IH11" s="13"/>
      <c r="II11" s="13"/>
    </row>
    <row r="12" spans="1:243" s="12" customFormat="1" ht="14.25">
      <c r="A12" s="59">
        <v>1</v>
      </c>
      <c r="B12" s="56">
        <v>2</v>
      </c>
      <c r="C12" s="60">
        <v>3</v>
      </c>
      <c r="D12" s="61">
        <v>4</v>
      </c>
      <c r="E12" s="61">
        <v>5</v>
      </c>
      <c r="F12" s="61">
        <v>6</v>
      </c>
      <c r="G12" s="61">
        <v>7</v>
      </c>
      <c r="H12" s="61">
        <v>8</v>
      </c>
      <c r="I12" s="61">
        <v>9</v>
      </c>
      <c r="J12" s="61">
        <v>10</v>
      </c>
      <c r="K12" s="61">
        <v>11</v>
      </c>
      <c r="L12" s="61">
        <v>12</v>
      </c>
      <c r="M12" s="61">
        <v>13</v>
      </c>
      <c r="N12" s="61">
        <v>14</v>
      </c>
      <c r="O12" s="61">
        <v>15</v>
      </c>
      <c r="P12" s="61">
        <v>16</v>
      </c>
      <c r="Q12" s="61">
        <v>17</v>
      </c>
      <c r="R12" s="61">
        <v>18</v>
      </c>
      <c r="S12" s="61">
        <v>19</v>
      </c>
      <c r="T12" s="61">
        <v>20</v>
      </c>
      <c r="U12" s="61">
        <v>21</v>
      </c>
      <c r="V12" s="61">
        <v>22</v>
      </c>
      <c r="W12" s="61">
        <v>23</v>
      </c>
      <c r="X12" s="61">
        <v>24</v>
      </c>
      <c r="Y12" s="61">
        <v>25</v>
      </c>
      <c r="Z12" s="61">
        <v>26</v>
      </c>
      <c r="AA12" s="61">
        <v>27</v>
      </c>
      <c r="AB12" s="61">
        <v>28</v>
      </c>
      <c r="AC12" s="61">
        <v>29</v>
      </c>
      <c r="AD12" s="61">
        <v>30</v>
      </c>
      <c r="AE12" s="61">
        <v>31</v>
      </c>
      <c r="AF12" s="61">
        <v>32</v>
      </c>
      <c r="AG12" s="61">
        <v>33</v>
      </c>
      <c r="AH12" s="61">
        <v>34</v>
      </c>
      <c r="AI12" s="61">
        <v>35</v>
      </c>
      <c r="AJ12" s="61">
        <v>36</v>
      </c>
      <c r="AK12" s="61">
        <v>37</v>
      </c>
      <c r="AL12" s="61">
        <v>38</v>
      </c>
      <c r="AM12" s="61">
        <v>39</v>
      </c>
      <c r="AN12" s="61">
        <v>40</v>
      </c>
      <c r="AO12" s="61">
        <v>41</v>
      </c>
      <c r="AP12" s="61">
        <v>42</v>
      </c>
      <c r="AQ12" s="61">
        <v>43</v>
      </c>
      <c r="AR12" s="61">
        <v>44</v>
      </c>
      <c r="AS12" s="61">
        <v>45</v>
      </c>
      <c r="AT12" s="61">
        <v>46</v>
      </c>
      <c r="AU12" s="61">
        <v>47</v>
      </c>
      <c r="AV12" s="61">
        <v>48</v>
      </c>
      <c r="AW12" s="61">
        <v>49</v>
      </c>
      <c r="AX12" s="61">
        <v>50</v>
      </c>
      <c r="AY12" s="61">
        <v>51</v>
      </c>
      <c r="AZ12" s="61">
        <v>52</v>
      </c>
      <c r="BA12" s="62">
        <v>7</v>
      </c>
      <c r="BB12" s="62">
        <v>54</v>
      </c>
      <c r="BC12" s="62">
        <v>8</v>
      </c>
      <c r="IE12" s="13"/>
      <c r="IF12" s="13"/>
      <c r="IG12" s="13"/>
      <c r="IH12" s="13"/>
      <c r="II12" s="13"/>
    </row>
    <row r="13" spans="1:243" s="12" customFormat="1" ht="18.75">
      <c r="A13" s="63">
        <v>1</v>
      </c>
      <c r="B13" s="64" t="s">
        <v>63</v>
      </c>
      <c r="C13" s="65"/>
      <c r="D13" s="71"/>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3"/>
      <c r="IA13" s="12">
        <v>1</v>
      </c>
      <c r="IB13" s="12" t="s">
        <v>63</v>
      </c>
      <c r="IE13" s="13"/>
      <c r="IF13" s="13"/>
      <c r="IG13" s="13"/>
      <c r="IH13" s="13"/>
      <c r="II13" s="13"/>
    </row>
    <row r="14" spans="1:243" s="14" customFormat="1" ht="31.5">
      <c r="A14" s="66">
        <v>1.01</v>
      </c>
      <c r="B14" s="17" t="s">
        <v>83</v>
      </c>
      <c r="C14" s="18" t="s">
        <v>47</v>
      </c>
      <c r="D14" s="71"/>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3"/>
      <c r="IA14" s="14">
        <v>1.01</v>
      </c>
      <c r="IB14" s="14" t="s">
        <v>83</v>
      </c>
      <c r="IC14" s="14" t="s">
        <v>47</v>
      </c>
      <c r="IE14" s="15"/>
      <c r="IF14" s="15" t="s">
        <v>29</v>
      </c>
      <c r="IG14" s="15" t="s">
        <v>30</v>
      </c>
      <c r="IH14" s="15">
        <v>10</v>
      </c>
      <c r="II14" s="15" t="s">
        <v>31</v>
      </c>
    </row>
    <row r="15" spans="1:243" s="14" customFormat="1" ht="208.5" customHeight="1">
      <c r="A15" s="63">
        <v>1.02</v>
      </c>
      <c r="B15" s="17" t="s">
        <v>81</v>
      </c>
      <c r="C15" s="18" t="s">
        <v>48</v>
      </c>
      <c r="D15" s="18">
        <v>1</v>
      </c>
      <c r="E15" s="19" t="s">
        <v>77</v>
      </c>
      <c r="F15" s="20">
        <v>255658</v>
      </c>
      <c r="G15" s="21"/>
      <c r="H15" s="21"/>
      <c r="I15" s="22" t="s">
        <v>33</v>
      </c>
      <c r="J15" s="23">
        <f>IF(I15="Less(-)",-1,1)</f>
        <v>1</v>
      </c>
      <c r="K15" s="21" t="s">
        <v>34</v>
      </c>
      <c r="L15" s="21" t="s">
        <v>4</v>
      </c>
      <c r="M15" s="24"/>
      <c r="N15" s="21"/>
      <c r="O15" s="21"/>
      <c r="P15" s="25"/>
      <c r="Q15" s="21"/>
      <c r="R15" s="21"/>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6">
        <f>ROUND(total_amount_ba($B$2,$D$2,D15,F15,J15,K15,M15),0)</f>
        <v>255658</v>
      </c>
      <c r="BB15" s="27">
        <f>BA15+SUM(N15:AZ15)</f>
        <v>255658</v>
      </c>
      <c r="BC15" s="28" t="str">
        <f>SpellNumber(L15,BB15)</f>
        <v>INR  Two Lakh Fifty Five Thousand Six Hundred &amp; Fifty Eight  Only</v>
      </c>
      <c r="IA15" s="14">
        <v>1.02</v>
      </c>
      <c r="IB15" s="14" t="s">
        <v>81</v>
      </c>
      <c r="IC15" s="14" t="s">
        <v>48</v>
      </c>
      <c r="ID15" s="14">
        <v>1</v>
      </c>
      <c r="IE15" s="15" t="s">
        <v>77</v>
      </c>
      <c r="IF15" s="15" t="s">
        <v>35</v>
      </c>
      <c r="IG15" s="15" t="s">
        <v>30</v>
      </c>
      <c r="IH15" s="15">
        <v>123.223</v>
      </c>
      <c r="II15" s="15" t="s">
        <v>32</v>
      </c>
    </row>
    <row r="16" spans="1:243" s="14" customFormat="1" ht="98.25" customHeight="1">
      <c r="A16" s="66">
        <v>1.03</v>
      </c>
      <c r="B16" s="17" t="s">
        <v>72</v>
      </c>
      <c r="C16" s="18" t="s">
        <v>49</v>
      </c>
      <c r="D16" s="18">
        <v>1</v>
      </c>
      <c r="E16" s="19" t="s">
        <v>78</v>
      </c>
      <c r="F16" s="20">
        <v>32800</v>
      </c>
      <c r="G16" s="21"/>
      <c r="H16" s="21"/>
      <c r="I16" s="22" t="s">
        <v>33</v>
      </c>
      <c r="J16" s="23">
        <f>IF(I16="Less(-)",-1,1)</f>
        <v>1</v>
      </c>
      <c r="K16" s="21" t="s">
        <v>34</v>
      </c>
      <c r="L16" s="21" t="s">
        <v>4</v>
      </c>
      <c r="M16" s="24"/>
      <c r="N16" s="21"/>
      <c r="O16" s="21"/>
      <c r="P16" s="25"/>
      <c r="Q16" s="21"/>
      <c r="R16" s="21"/>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6">
        <f>ROUND(total_amount_ba($B$2,$D$2,D16,F16,J16,K16,M16),0)</f>
        <v>32800</v>
      </c>
      <c r="BB16" s="27">
        <f>BA16+SUM(N16:AZ16)</f>
        <v>32800</v>
      </c>
      <c r="BC16" s="28" t="str">
        <f>SpellNumber(L16,BB16)</f>
        <v>INR  Thirty Two Thousand Eight Hundred    Only</v>
      </c>
      <c r="IA16" s="14">
        <v>1.03</v>
      </c>
      <c r="IB16" s="16" t="s">
        <v>72</v>
      </c>
      <c r="IC16" s="14" t="s">
        <v>49</v>
      </c>
      <c r="ID16" s="14">
        <v>1</v>
      </c>
      <c r="IE16" s="15" t="s">
        <v>78</v>
      </c>
      <c r="IF16" s="15" t="s">
        <v>36</v>
      </c>
      <c r="IG16" s="15" t="s">
        <v>37</v>
      </c>
      <c r="IH16" s="15">
        <v>213</v>
      </c>
      <c r="II16" s="15" t="s">
        <v>32</v>
      </c>
    </row>
    <row r="17" spans="1:243" s="14" customFormat="1" ht="31.5">
      <c r="A17" s="63">
        <v>1.04</v>
      </c>
      <c r="B17" s="17" t="s">
        <v>73</v>
      </c>
      <c r="C17" s="18" t="s">
        <v>53</v>
      </c>
      <c r="D17" s="18">
        <v>1</v>
      </c>
      <c r="E17" s="19" t="s">
        <v>79</v>
      </c>
      <c r="F17" s="20">
        <v>10000</v>
      </c>
      <c r="G17" s="21"/>
      <c r="H17" s="21"/>
      <c r="I17" s="22" t="s">
        <v>33</v>
      </c>
      <c r="J17" s="23">
        <f aca="true" t="shared" si="0" ref="J17:J29">IF(I17="Less(-)",-1,1)</f>
        <v>1</v>
      </c>
      <c r="K17" s="21" t="s">
        <v>34</v>
      </c>
      <c r="L17" s="21" t="s">
        <v>4</v>
      </c>
      <c r="M17" s="24"/>
      <c r="N17" s="21"/>
      <c r="O17" s="21"/>
      <c r="P17" s="25"/>
      <c r="Q17" s="21"/>
      <c r="R17" s="21"/>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6">
        <f aca="true" t="shared" si="1" ref="BA17:BA29">ROUND(total_amount_ba($B$2,$D$2,D17,F17,J17,K17,M17),0)</f>
        <v>10000</v>
      </c>
      <c r="BB17" s="27">
        <f aca="true" t="shared" si="2" ref="BB17:BB29">BA17+SUM(N17:AZ17)</f>
        <v>10000</v>
      </c>
      <c r="BC17" s="28" t="str">
        <f aca="true" t="shared" si="3" ref="BC17:BC29">SpellNumber(L17,BB17)</f>
        <v>INR  Ten Thousand    Only</v>
      </c>
      <c r="IA17" s="14">
        <v>1.04</v>
      </c>
      <c r="IB17" s="14" t="s">
        <v>73</v>
      </c>
      <c r="IC17" s="14" t="s">
        <v>53</v>
      </c>
      <c r="ID17" s="14">
        <v>1</v>
      </c>
      <c r="IE17" s="15" t="s">
        <v>79</v>
      </c>
      <c r="IF17" s="15"/>
      <c r="IG17" s="15"/>
      <c r="IH17" s="15"/>
      <c r="II17" s="15"/>
    </row>
    <row r="18" spans="1:243" s="14" customFormat="1" ht="31.5">
      <c r="A18" s="66">
        <v>1.05</v>
      </c>
      <c r="B18" s="17" t="s">
        <v>84</v>
      </c>
      <c r="C18" s="18" t="s">
        <v>50</v>
      </c>
      <c r="D18" s="71"/>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3"/>
      <c r="IA18" s="14">
        <v>1.05</v>
      </c>
      <c r="IB18" s="14" t="s">
        <v>84</v>
      </c>
      <c r="IC18" s="14" t="s">
        <v>50</v>
      </c>
      <c r="IE18" s="15"/>
      <c r="IF18" s="15"/>
      <c r="IG18" s="15"/>
      <c r="IH18" s="15"/>
      <c r="II18" s="15"/>
    </row>
    <row r="19" spans="1:243" s="14" customFormat="1" ht="213.75" customHeight="1">
      <c r="A19" s="63">
        <v>1.06</v>
      </c>
      <c r="B19" s="17" t="s">
        <v>74</v>
      </c>
      <c r="C19" s="18" t="s">
        <v>54</v>
      </c>
      <c r="D19" s="18">
        <v>1</v>
      </c>
      <c r="E19" s="19" t="s">
        <v>77</v>
      </c>
      <c r="F19" s="20">
        <v>342514</v>
      </c>
      <c r="G19" s="21"/>
      <c r="H19" s="21"/>
      <c r="I19" s="22" t="s">
        <v>33</v>
      </c>
      <c r="J19" s="23">
        <f t="shared" si="0"/>
        <v>1</v>
      </c>
      <c r="K19" s="21" t="s">
        <v>34</v>
      </c>
      <c r="L19" s="21" t="s">
        <v>4</v>
      </c>
      <c r="M19" s="24"/>
      <c r="N19" s="21"/>
      <c r="O19" s="21"/>
      <c r="P19" s="25"/>
      <c r="Q19" s="21"/>
      <c r="R19" s="21"/>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6">
        <f t="shared" si="1"/>
        <v>342514</v>
      </c>
      <c r="BB19" s="27">
        <f t="shared" si="2"/>
        <v>342514</v>
      </c>
      <c r="BC19" s="28" t="str">
        <f t="shared" si="3"/>
        <v>INR  Three Lakh Forty Two Thousand Five Hundred &amp; Fourteen  Only</v>
      </c>
      <c r="IA19" s="14">
        <v>1.06</v>
      </c>
      <c r="IB19" s="16" t="s">
        <v>74</v>
      </c>
      <c r="IC19" s="14" t="s">
        <v>54</v>
      </c>
      <c r="ID19" s="14">
        <v>1</v>
      </c>
      <c r="IE19" s="15" t="s">
        <v>77</v>
      </c>
      <c r="IF19" s="15"/>
      <c r="IG19" s="15"/>
      <c r="IH19" s="15"/>
      <c r="II19" s="15"/>
    </row>
    <row r="20" spans="1:243" s="14" customFormat="1" ht="99" customHeight="1">
      <c r="A20" s="66">
        <v>1.07</v>
      </c>
      <c r="B20" s="17" t="s">
        <v>72</v>
      </c>
      <c r="C20" s="18" t="s">
        <v>55</v>
      </c>
      <c r="D20" s="18">
        <v>1</v>
      </c>
      <c r="E20" s="19" t="s">
        <v>78</v>
      </c>
      <c r="F20" s="20">
        <v>41000</v>
      </c>
      <c r="G20" s="21"/>
      <c r="H20" s="21"/>
      <c r="I20" s="22" t="s">
        <v>33</v>
      </c>
      <c r="J20" s="23">
        <f t="shared" si="0"/>
        <v>1</v>
      </c>
      <c r="K20" s="21" t="s">
        <v>34</v>
      </c>
      <c r="L20" s="21" t="s">
        <v>4</v>
      </c>
      <c r="M20" s="24"/>
      <c r="N20" s="21"/>
      <c r="O20" s="21"/>
      <c r="P20" s="25"/>
      <c r="Q20" s="21"/>
      <c r="R20" s="21"/>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6">
        <f t="shared" si="1"/>
        <v>41000</v>
      </c>
      <c r="BB20" s="27">
        <f t="shared" si="2"/>
        <v>41000</v>
      </c>
      <c r="BC20" s="28" t="str">
        <f t="shared" si="3"/>
        <v>INR  Forty One Thousand    Only</v>
      </c>
      <c r="IA20" s="14">
        <v>1.07</v>
      </c>
      <c r="IB20" s="16" t="s">
        <v>72</v>
      </c>
      <c r="IC20" s="14" t="s">
        <v>55</v>
      </c>
      <c r="ID20" s="14">
        <v>1</v>
      </c>
      <c r="IE20" s="15" t="s">
        <v>78</v>
      </c>
      <c r="IF20" s="15" t="s">
        <v>29</v>
      </c>
      <c r="IG20" s="15" t="s">
        <v>38</v>
      </c>
      <c r="IH20" s="15">
        <v>10</v>
      </c>
      <c r="II20" s="15" t="s">
        <v>32</v>
      </c>
    </row>
    <row r="21" spans="1:243" s="14" customFormat="1" ht="41.25" customHeight="1">
      <c r="A21" s="63">
        <v>1.08</v>
      </c>
      <c r="B21" s="17" t="s">
        <v>73</v>
      </c>
      <c r="C21" s="18" t="s">
        <v>51</v>
      </c>
      <c r="D21" s="18">
        <v>1</v>
      </c>
      <c r="E21" s="19" t="s">
        <v>79</v>
      </c>
      <c r="F21" s="20">
        <v>10000</v>
      </c>
      <c r="G21" s="21"/>
      <c r="H21" s="21"/>
      <c r="I21" s="22" t="s">
        <v>33</v>
      </c>
      <c r="J21" s="23">
        <f t="shared" si="0"/>
        <v>1</v>
      </c>
      <c r="K21" s="21" t="s">
        <v>34</v>
      </c>
      <c r="L21" s="21" t="s">
        <v>4</v>
      </c>
      <c r="M21" s="24"/>
      <c r="N21" s="21"/>
      <c r="O21" s="21"/>
      <c r="P21" s="25"/>
      <c r="Q21" s="21"/>
      <c r="R21" s="21"/>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6">
        <f t="shared" si="1"/>
        <v>10000</v>
      </c>
      <c r="BB21" s="27">
        <f t="shared" si="2"/>
        <v>10000</v>
      </c>
      <c r="BC21" s="28" t="str">
        <f t="shared" si="3"/>
        <v>INR  Ten Thousand    Only</v>
      </c>
      <c r="IA21" s="14">
        <v>1.08</v>
      </c>
      <c r="IB21" s="14" t="s">
        <v>73</v>
      </c>
      <c r="IC21" s="14" t="s">
        <v>51</v>
      </c>
      <c r="ID21" s="14">
        <v>1</v>
      </c>
      <c r="IE21" s="15" t="s">
        <v>79</v>
      </c>
      <c r="IF21" s="15"/>
      <c r="IG21" s="15"/>
      <c r="IH21" s="15"/>
      <c r="II21" s="15"/>
    </row>
    <row r="22" spans="1:243" s="14" customFormat="1" ht="31.5">
      <c r="A22" s="66">
        <v>1.09</v>
      </c>
      <c r="B22" s="17" t="s">
        <v>85</v>
      </c>
      <c r="C22" s="18" t="s">
        <v>56</v>
      </c>
      <c r="D22" s="71"/>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3"/>
      <c r="IA22" s="14">
        <v>1.09</v>
      </c>
      <c r="IB22" s="14" t="s">
        <v>85</v>
      </c>
      <c r="IC22" s="14" t="s">
        <v>56</v>
      </c>
      <c r="IE22" s="15"/>
      <c r="IF22" s="15" t="s">
        <v>35</v>
      </c>
      <c r="IG22" s="15" t="s">
        <v>30</v>
      </c>
      <c r="IH22" s="15">
        <v>123.223</v>
      </c>
      <c r="II22" s="15" t="s">
        <v>32</v>
      </c>
    </row>
    <row r="23" spans="1:243" s="14" customFormat="1" ht="198.75" customHeight="1">
      <c r="A23" s="63">
        <v>1.1</v>
      </c>
      <c r="B23" s="17" t="s">
        <v>76</v>
      </c>
      <c r="C23" s="18" t="s">
        <v>52</v>
      </c>
      <c r="D23" s="18">
        <v>1</v>
      </c>
      <c r="E23" s="19" t="s">
        <v>77</v>
      </c>
      <c r="F23" s="20">
        <v>364634</v>
      </c>
      <c r="G23" s="21"/>
      <c r="H23" s="21"/>
      <c r="I23" s="22" t="s">
        <v>33</v>
      </c>
      <c r="J23" s="23">
        <f t="shared" si="0"/>
        <v>1</v>
      </c>
      <c r="K23" s="21" t="s">
        <v>34</v>
      </c>
      <c r="L23" s="21" t="s">
        <v>4</v>
      </c>
      <c r="M23" s="24"/>
      <c r="N23" s="21"/>
      <c r="O23" s="21"/>
      <c r="P23" s="25"/>
      <c r="Q23" s="21"/>
      <c r="R23" s="21"/>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6">
        <f t="shared" si="1"/>
        <v>364634</v>
      </c>
      <c r="BB23" s="27">
        <f t="shared" si="2"/>
        <v>364634</v>
      </c>
      <c r="BC23" s="28" t="str">
        <f t="shared" si="3"/>
        <v>INR  Three Lakh Sixty Four Thousand Six Hundred &amp; Thirty Four  Only</v>
      </c>
      <c r="IA23" s="14">
        <v>1.1</v>
      </c>
      <c r="IB23" s="14" t="s">
        <v>76</v>
      </c>
      <c r="IC23" s="14" t="s">
        <v>52</v>
      </c>
      <c r="ID23" s="14">
        <v>1</v>
      </c>
      <c r="IE23" s="15" t="s">
        <v>77</v>
      </c>
      <c r="IF23" s="15" t="s">
        <v>39</v>
      </c>
      <c r="IG23" s="15" t="s">
        <v>40</v>
      </c>
      <c r="IH23" s="15">
        <v>10</v>
      </c>
      <c r="II23" s="15" t="s">
        <v>32</v>
      </c>
    </row>
    <row r="24" spans="1:243" s="14" customFormat="1" ht="105" customHeight="1">
      <c r="A24" s="66">
        <v>1.11</v>
      </c>
      <c r="B24" s="17" t="s">
        <v>72</v>
      </c>
      <c r="C24" s="18" t="s">
        <v>57</v>
      </c>
      <c r="D24" s="18">
        <v>1</v>
      </c>
      <c r="E24" s="19" t="s">
        <v>78</v>
      </c>
      <c r="F24" s="20">
        <v>41000</v>
      </c>
      <c r="G24" s="21"/>
      <c r="H24" s="21"/>
      <c r="I24" s="22" t="s">
        <v>33</v>
      </c>
      <c r="J24" s="23">
        <f t="shared" si="0"/>
        <v>1</v>
      </c>
      <c r="K24" s="21" t="s">
        <v>34</v>
      </c>
      <c r="L24" s="21" t="s">
        <v>4</v>
      </c>
      <c r="M24" s="24"/>
      <c r="N24" s="21"/>
      <c r="O24" s="21"/>
      <c r="P24" s="25"/>
      <c r="Q24" s="21"/>
      <c r="R24" s="21"/>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6">
        <f t="shared" si="1"/>
        <v>41000</v>
      </c>
      <c r="BB24" s="27">
        <f t="shared" si="2"/>
        <v>41000</v>
      </c>
      <c r="BC24" s="28" t="str">
        <f t="shared" si="3"/>
        <v>INR  Forty One Thousand    Only</v>
      </c>
      <c r="IA24" s="14">
        <v>1.11</v>
      </c>
      <c r="IB24" s="16" t="s">
        <v>72</v>
      </c>
      <c r="IC24" s="14" t="s">
        <v>57</v>
      </c>
      <c r="ID24" s="14">
        <v>1</v>
      </c>
      <c r="IE24" s="15" t="s">
        <v>78</v>
      </c>
      <c r="IF24" s="15" t="s">
        <v>36</v>
      </c>
      <c r="IG24" s="15" t="s">
        <v>37</v>
      </c>
      <c r="IH24" s="15">
        <v>213</v>
      </c>
      <c r="II24" s="15" t="s">
        <v>32</v>
      </c>
    </row>
    <row r="25" spans="1:243" s="14" customFormat="1" ht="31.5">
      <c r="A25" s="63">
        <v>1.12</v>
      </c>
      <c r="B25" s="17" t="s">
        <v>73</v>
      </c>
      <c r="C25" s="18" t="s">
        <v>58</v>
      </c>
      <c r="D25" s="18">
        <v>1</v>
      </c>
      <c r="E25" s="19" t="s">
        <v>79</v>
      </c>
      <c r="F25" s="20">
        <v>10000</v>
      </c>
      <c r="G25" s="21"/>
      <c r="H25" s="21"/>
      <c r="I25" s="22" t="s">
        <v>33</v>
      </c>
      <c r="J25" s="23">
        <f t="shared" si="0"/>
        <v>1</v>
      </c>
      <c r="K25" s="21" t="s">
        <v>34</v>
      </c>
      <c r="L25" s="21" t="s">
        <v>4</v>
      </c>
      <c r="M25" s="24"/>
      <c r="N25" s="21"/>
      <c r="O25" s="21"/>
      <c r="P25" s="25"/>
      <c r="Q25" s="21"/>
      <c r="R25" s="21"/>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6">
        <f t="shared" si="1"/>
        <v>10000</v>
      </c>
      <c r="BB25" s="27">
        <f t="shared" si="2"/>
        <v>10000</v>
      </c>
      <c r="BC25" s="28" t="str">
        <f t="shared" si="3"/>
        <v>INR  Ten Thousand    Only</v>
      </c>
      <c r="IA25" s="14">
        <v>1.12</v>
      </c>
      <c r="IB25" s="14" t="s">
        <v>73</v>
      </c>
      <c r="IC25" s="14" t="s">
        <v>58</v>
      </c>
      <c r="ID25" s="14">
        <v>1</v>
      </c>
      <c r="IE25" s="15" t="s">
        <v>79</v>
      </c>
      <c r="IF25" s="15"/>
      <c r="IG25" s="15"/>
      <c r="IH25" s="15"/>
      <c r="II25" s="15"/>
    </row>
    <row r="26" spans="1:243" s="14" customFormat="1" ht="31.5">
      <c r="A26" s="66">
        <v>1.13</v>
      </c>
      <c r="B26" s="17" t="s">
        <v>86</v>
      </c>
      <c r="C26" s="18" t="s">
        <v>59</v>
      </c>
      <c r="D26" s="71"/>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3"/>
      <c r="IA26" s="14">
        <v>1.13</v>
      </c>
      <c r="IB26" s="14" t="s">
        <v>86</v>
      </c>
      <c r="IC26" s="14" t="s">
        <v>59</v>
      </c>
      <c r="IE26" s="15"/>
      <c r="IF26" s="15"/>
      <c r="IG26" s="15"/>
      <c r="IH26" s="15"/>
      <c r="II26" s="15"/>
    </row>
    <row r="27" spans="1:243" s="14" customFormat="1" ht="208.5" customHeight="1">
      <c r="A27" s="63">
        <v>1.14</v>
      </c>
      <c r="B27" s="17" t="s">
        <v>75</v>
      </c>
      <c r="C27" s="18" t="s">
        <v>60</v>
      </c>
      <c r="D27" s="18">
        <v>1</v>
      </c>
      <c r="E27" s="19" t="s">
        <v>77</v>
      </c>
      <c r="F27" s="20">
        <v>356790</v>
      </c>
      <c r="G27" s="21"/>
      <c r="H27" s="21"/>
      <c r="I27" s="22" t="s">
        <v>33</v>
      </c>
      <c r="J27" s="23">
        <f t="shared" si="0"/>
        <v>1</v>
      </c>
      <c r="K27" s="21" t="s">
        <v>34</v>
      </c>
      <c r="L27" s="21" t="s">
        <v>4</v>
      </c>
      <c r="M27" s="24"/>
      <c r="N27" s="21"/>
      <c r="O27" s="21"/>
      <c r="P27" s="25"/>
      <c r="Q27" s="21"/>
      <c r="R27" s="21"/>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6">
        <f t="shared" si="1"/>
        <v>356790</v>
      </c>
      <c r="BB27" s="27">
        <f t="shared" si="2"/>
        <v>356790</v>
      </c>
      <c r="BC27" s="28" t="str">
        <f t="shared" si="3"/>
        <v>INR  Three Lakh Fifty Six Thousand Seven Hundred &amp; Ninety  Only</v>
      </c>
      <c r="IA27" s="14">
        <v>1.14</v>
      </c>
      <c r="IB27" s="14" t="s">
        <v>75</v>
      </c>
      <c r="IC27" s="14" t="s">
        <v>60</v>
      </c>
      <c r="ID27" s="14">
        <v>1</v>
      </c>
      <c r="IE27" s="15" t="s">
        <v>77</v>
      </c>
      <c r="IF27" s="15"/>
      <c r="IG27" s="15"/>
      <c r="IH27" s="15"/>
      <c r="II27" s="15"/>
    </row>
    <row r="28" spans="1:243" s="14" customFormat="1" ht="101.25" customHeight="1">
      <c r="A28" s="66">
        <v>1.15</v>
      </c>
      <c r="B28" s="17" t="s">
        <v>72</v>
      </c>
      <c r="C28" s="18" t="s">
        <v>61</v>
      </c>
      <c r="D28" s="18">
        <v>1</v>
      </c>
      <c r="E28" s="19" t="s">
        <v>78</v>
      </c>
      <c r="F28" s="20">
        <v>41000</v>
      </c>
      <c r="G28" s="21"/>
      <c r="H28" s="21"/>
      <c r="I28" s="22" t="s">
        <v>33</v>
      </c>
      <c r="J28" s="23">
        <f t="shared" si="0"/>
        <v>1</v>
      </c>
      <c r="K28" s="21" t="s">
        <v>34</v>
      </c>
      <c r="L28" s="21" t="s">
        <v>4</v>
      </c>
      <c r="M28" s="24"/>
      <c r="N28" s="21"/>
      <c r="O28" s="21"/>
      <c r="P28" s="25"/>
      <c r="Q28" s="21"/>
      <c r="R28" s="21"/>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6">
        <f t="shared" si="1"/>
        <v>41000</v>
      </c>
      <c r="BB28" s="27">
        <f t="shared" si="2"/>
        <v>41000</v>
      </c>
      <c r="BC28" s="28" t="str">
        <f t="shared" si="3"/>
        <v>INR  Forty One Thousand    Only</v>
      </c>
      <c r="IA28" s="14">
        <v>1.15</v>
      </c>
      <c r="IB28" s="16" t="s">
        <v>72</v>
      </c>
      <c r="IC28" s="14" t="s">
        <v>61</v>
      </c>
      <c r="ID28" s="14">
        <v>1</v>
      </c>
      <c r="IE28" s="15" t="s">
        <v>78</v>
      </c>
      <c r="IF28" s="15"/>
      <c r="IG28" s="15"/>
      <c r="IH28" s="15"/>
      <c r="II28" s="15"/>
    </row>
    <row r="29" spans="1:243" s="14" customFormat="1" ht="43.5" customHeight="1">
      <c r="A29" s="63">
        <v>1.16</v>
      </c>
      <c r="B29" s="17" t="s">
        <v>73</v>
      </c>
      <c r="C29" s="18" t="s">
        <v>62</v>
      </c>
      <c r="D29" s="18">
        <v>1</v>
      </c>
      <c r="E29" s="19" t="s">
        <v>79</v>
      </c>
      <c r="F29" s="20">
        <v>10000</v>
      </c>
      <c r="G29" s="21"/>
      <c r="H29" s="21"/>
      <c r="I29" s="22" t="s">
        <v>33</v>
      </c>
      <c r="J29" s="23">
        <f t="shared" si="0"/>
        <v>1</v>
      </c>
      <c r="K29" s="21" t="s">
        <v>34</v>
      </c>
      <c r="L29" s="21" t="s">
        <v>4</v>
      </c>
      <c r="M29" s="24"/>
      <c r="N29" s="21"/>
      <c r="O29" s="21"/>
      <c r="P29" s="25"/>
      <c r="Q29" s="21"/>
      <c r="R29" s="21"/>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6">
        <f t="shared" si="1"/>
        <v>10000</v>
      </c>
      <c r="BB29" s="27">
        <f t="shared" si="2"/>
        <v>10000</v>
      </c>
      <c r="BC29" s="28" t="str">
        <f t="shared" si="3"/>
        <v>INR  Ten Thousand    Only</v>
      </c>
      <c r="IA29" s="14">
        <v>1.16</v>
      </c>
      <c r="IB29" s="14" t="s">
        <v>73</v>
      </c>
      <c r="IC29" s="14" t="s">
        <v>62</v>
      </c>
      <c r="ID29" s="14">
        <v>1</v>
      </c>
      <c r="IE29" s="15" t="s">
        <v>79</v>
      </c>
      <c r="IF29" s="15"/>
      <c r="IG29" s="15"/>
      <c r="IH29" s="15"/>
      <c r="II29" s="15"/>
    </row>
    <row r="30" spans="1:55" ht="45">
      <c r="A30" s="67" t="s">
        <v>41</v>
      </c>
      <c r="B30" s="68"/>
      <c r="C30" s="29"/>
      <c r="D30" s="30"/>
      <c r="E30" s="30"/>
      <c r="F30" s="30"/>
      <c r="G30" s="30"/>
      <c r="H30" s="31"/>
      <c r="I30" s="31"/>
      <c r="J30" s="31"/>
      <c r="K30" s="31"/>
      <c r="L30" s="32"/>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4">
        <f>SUM(BA14:BA29)</f>
        <v>1515396</v>
      </c>
      <c r="BB30" s="35">
        <f>SUM(BB14:BB29)</f>
        <v>1515396</v>
      </c>
      <c r="BC30" s="36" t="str">
        <f>SpellNumber(L30,BB30)</f>
        <v>  Fifteen Lakh Fifteen Thousand Three Hundred &amp; Ninety Six  Only</v>
      </c>
    </row>
    <row r="31" spans="1:55" ht="36.75" customHeight="1">
      <c r="A31" s="69" t="s">
        <v>42</v>
      </c>
      <c r="B31" s="70"/>
      <c r="C31" s="37"/>
      <c r="D31" s="38"/>
      <c r="E31" s="39" t="s">
        <v>46</v>
      </c>
      <c r="F31" s="40"/>
      <c r="G31" s="41"/>
      <c r="H31" s="42"/>
      <c r="I31" s="42"/>
      <c r="J31" s="42"/>
      <c r="K31" s="43"/>
      <c r="L31" s="44"/>
      <c r="M31" s="45"/>
      <c r="N31" s="46"/>
      <c r="O31" s="33"/>
      <c r="P31" s="33"/>
      <c r="Q31" s="33"/>
      <c r="R31" s="33"/>
      <c r="S31" s="33"/>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7">
        <f>IF(ISBLANK(F31),0,IF(E31="Excess (+)",ROUND(BA30+(BA30*F31),0),IF(E31="Less (-)",ROUND(BA30+(BA30*F31*(-1)),0),IF(E31="At Par",BA30,0))))</f>
        <v>0</v>
      </c>
      <c r="BB31" s="48">
        <f>ROUND(BA31,0)</f>
        <v>0</v>
      </c>
      <c r="BC31" s="49" t="str">
        <f>SpellNumber($E$2,BB31)</f>
        <v>INR Zero Only</v>
      </c>
    </row>
    <row r="32" spans="1:55" ht="33.75" customHeight="1">
      <c r="A32" s="67" t="s">
        <v>43</v>
      </c>
      <c r="B32" s="67"/>
      <c r="C32" s="74" t="str">
        <f>SpellNumber($E$2,BB31)</f>
        <v>INR Zero Only</v>
      </c>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row>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sheetData>
  <sheetProtection password="D850" sheet="1"/>
  <autoFilter ref="A11:BC32"/>
  <mergeCells count="13">
    <mergeCell ref="A1:L1"/>
    <mergeCell ref="A4:BC4"/>
    <mergeCell ref="A5:BC5"/>
    <mergeCell ref="A6:BC6"/>
    <mergeCell ref="A7:BC7"/>
    <mergeCell ref="B8:BC8"/>
    <mergeCell ref="D18:BC18"/>
    <mergeCell ref="D22:BC22"/>
    <mergeCell ref="D26:BC26"/>
    <mergeCell ref="C32:BC32"/>
    <mergeCell ref="A9:BC9"/>
    <mergeCell ref="D13:BC13"/>
    <mergeCell ref="D14:BC14"/>
  </mergeCells>
  <dataValidations count="18">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1">
      <formula1>IF(E31="Select",-1,IF(E31="At Par",0,0))</formula1>
      <formula2>IF(E31="Select",-1,IF(E31="At Par",0,0.99))</formula2>
    </dataValidation>
    <dataValidation type="list" allowBlank="1" showErrorMessage="1" sqref="E31">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1">
      <formula1>0</formula1>
      <formula2>99.9</formula2>
    </dataValidation>
    <dataValidation type="list" allowBlank="1" showErrorMessage="1" sqref="D13:D14 K15:K17 D18 K19:K21 D22 K23:K25 K27:K29 D26">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errorTitle="Invalid Entry" error="Only Numeric Values are allowed. " sqref="A14 A16 A18 A20 A22 A24 A26 A2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5:H17 G19:H21 G23:H25 G27:H29">
      <formula1>0</formula1>
      <formula2>999999999999999</formula2>
    </dataValidation>
    <dataValidation allowBlank="1" showInputMessage="1" showErrorMessage="1" promptTitle="Addition / Deduction" prompt="Please Choose the correct One" sqref="J15:J17 J19:J21 J23:J25 J27:J29">
      <formula1>0</formula1>
      <formula2>0</formula2>
    </dataValidation>
    <dataValidation type="list" showErrorMessage="1" sqref="I15:I17 I19:I21 I23:I25 I27:I29">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7 N19:O21 N23:O25 N27:O2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7 R19:R21 R23:R25 R27:R2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7 Q19:Q21 Q23:Q25 Q27:Q29">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7 M19:M21 M23:M25 M27:M29">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F17 F19:F21 F23:F25 F27:F29">
      <formula1>0</formula1>
      <formula2>999999999999999</formula2>
    </dataValidation>
    <dataValidation type="list" allowBlank="1" showInputMessage="1" showErrorMessage="1" sqref="L26 L27 L13 L14 L15 L16 L17 L18 L19 L20 L21 L22 L23 L24 L25 L29 L28">
      <formula1>"INR"</formula1>
    </dataValidation>
    <dataValidation allowBlank="1" showInputMessage="1" showErrorMessage="1" promptTitle="Itemcode/Make" prompt="Please enter text" sqref="C14:C29">
      <formula1>0</formula1>
      <formula2>0</formula2>
    </dataValidation>
  </dataValidations>
  <printOptions/>
  <pageMargins left="0.45" right="0.2" top="0.25" bottom="0.25" header="0.511805555555556" footer="0.511805555555556"/>
  <pageSetup fitToHeight="0" fitToWidth="1" horizontalDpi="300" verticalDpi="300" orientation="portrait" paperSize="9" scale="61"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80" t="s">
        <v>44</v>
      </c>
      <c r="F6" s="80"/>
      <c r="G6" s="80"/>
      <c r="H6" s="80"/>
      <c r="I6" s="80"/>
      <c r="J6" s="80"/>
      <c r="K6" s="80"/>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2024-02-16T05:20:59Z</cp:lastPrinted>
  <dcterms:created xsi:type="dcterms:W3CDTF">2009-01-30T06:42:42Z</dcterms:created>
  <dcterms:modified xsi:type="dcterms:W3CDTF">2024-02-27T11:04:04Z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