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'BoQ1'!$A$11:$BC$23</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<sst xmlns="http://schemas.openxmlformats.org/spreadsheetml/2006/main" count="172" uniqueCount="76">
  <si>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</si>
  <si>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</si>
  <si>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</si>
  <si>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</si>
  <si>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</si>
  <si>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</si>
  <si>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</si>
  <si>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</si>
  <si>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</si>
  <si>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</si>
  <si>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</si>
  <si>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</si>
  <si>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</si>
  <si>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</si>
  <si>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</si>
  <si>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</si>
  <si>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</si>
  <si>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</si>
  <si>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</si>
  <si>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</si>
  <si>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</si>
  <si>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</si>
  <si>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</si>
  <si>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</si>
  <si>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</si>
  <si>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</si>
  <si>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</si>
  <si>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</si>
  <si>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</si>
  <si>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</si>
  <si>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</si>
  <si>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</si>
  <si>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</si>
  <si>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</si>
  <si>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</si>
  <si>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</si>
  <si>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</si>
  <si>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</si>
  <si>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</si>
  <si>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</si>
  <si>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</si>
  <si>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</si>
  <si>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</si>
  <si>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</si>
  <si>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</si>
  <si>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</si>
  <si>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</si>
  <si>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r>
      <t xml:space="preserve">TOTAL AMOUNT  
           in
     </t>
    </r>
    <r>
      <rPr>
        <b/>
        <sz val="11"/>
        <color indexed="10"/>
        <rFont val="Arial"/>
        <family val="2"/>
      </rPr>
      <t xml:space="preserve"> Rs.      P</t>
    </r>
  </si>
  <si>
    <t>item no.4</t>
  </si>
  <si>
    <t>item no.6</t>
  </si>
  <si>
    <t>item no.7</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</si>
  <si>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</si>
  <si>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</si>
  <si>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</si>
  <si>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</si>
  <si>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</si>
  <si>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</si>
  <si>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</si>
  <si>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</si>
  <si>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INR Zero Only</t>
  </si>
  <si>
    <t>Excess (+)</t>
  </si>
  <si>
    <t>Tender Inviting Authority: DOIP, IIT Kanpur</t>
  </si>
  <si>
    <t>CEMENT CONCRETE (CAST IN SITU)</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</si>
  <si>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</si>
  <si>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</si>
  <si>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</si>
  <si>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1:2:4 (1 cement : 2 coarse sand (zone-III) derived from natural sources : 4 graded stone aggregate 20 mm nominal size derived from natural sources)</t>
  </si>
  <si>
    <t>Shelves (Cast in situ)</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</si>
  <si>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</si>
  <si>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</si>
  <si>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 xml:space="preserve">Nos. </t>
  </si>
  <si>
    <t xml:space="preserve">Each </t>
  </si>
  <si>
    <t>Mtr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</si>
  <si>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</si>
  <si>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Work: Repairing of damaged main incoming 11KV HT cable coming from 33KV Substation to Substation No.8</t>
  </si>
  <si>
    <t>NIT No:   Electrical/31/10/2023-1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</si>
</sst>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3">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44"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8" fillId="0" borderId="14" xfId="56" applyFont="1" applyBorder="1" applyAlignment="1">
      <alignment horizontal="center"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7" fillId="0" borderId="0" xfId="59" applyFont="1" applyFill="1" applyAlignment="1">
      <alignment horizontal="center" vertical="center"/>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16" xfId="59" applyNumberFormat="1" applyFont="1" applyFill="1" applyBorder="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24" fillId="0" borderId="14" xfId="0" applyFont="1" applyFill="1" applyBorder="1" applyAlignment="1">
      <alignment horizontal="left" vertical="center" wrapText="1"/>
    </xf>
    <xf numFmtId="0" fontId="62"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23" xfId="56" applyNumberFormat="1" applyFont="1" applyFill="1" applyBorder="1" applyAlignment="1" applyProtection="1">
      <alignment horizontal="center" vertical="center"/>
      <protection locked="0"/>
    </xf>
    <xf numFmtId="2" fontId="25" fillId="0" borderId="10" xfId="56" applyNumberFormat="1" applyFont="1" applyFill="1" applyBorder="1" applyAlignment="1" applyProtection="1">
      <alignment horizontal="center" vertical="center"/>
      <protection locked="0"/>
    </xf>
    <xf numFmtId="2" fontId="26" fillId="0" borderId="10" xfId="59" applyNumberFormat="1" applyFont="1" applyFill="1" applyBorder="1" applyAlignment="1">
      <alignment horizontal="center" vertical="center"/>
      <protection/>
    </xf>
    <xf numFmtId="2" fontId="26" fillId="0" borderId="10" xfId="56" applyNumberFormat="1" applyFont="1" applyFill="1" applyBorder="1" applyAlignment="1">
      <alignment horizontal="center" vertical="center"/>
      <protection/>
    </xf>
    <xf numFmtId="2" fontId="25" fillId="33" borderId="10" xfId="56" applyNumberFormat="1" applyFont="1" applyFill="1" applyBorder="1" applyAlignment="1" applyProtection="1">
      <alignment horizontal="center" vertical="center"/>
      <protection locked="0"/>
    </xf>
    <xf numFmtId="2" fontId="25" fillId="0" borderId="10" xfId="56" applyNumberFormat="1" applyFont="1" applyBorder="1" applyAlignment="1" applyProtection="1">
      <alignment horizontal="center" vertical="center"/>
      <protection locked="0"/>
    </xf>
    <xf numFmtId="2" fontId="25" fillId="0" borderId="10" xfId="56" applyNumberFormat="1" applyFont="1" applyBorder="1" applyAlignment="1" applyProtection="1">
      <alignment horizontal="center" vertical="center" wrapText="1"/>
      <protection locked="0"/>
    </xf>
    <xf numFmtId="2" fontId="25" fillId="0" borderId="11" xfId="56" applyNumberFormat="1" applyFont="1" applyBorder="1" applyAlignment="1" applyProtection="1">
      <alignment horizontal="center" vertical="center" wrapText="1"/>
      <protection locked="0"/>
    </xf>
    <xf numFmtId="2" fontId="25" fillId="0" borderId="14" xfId="59" applyNumberFormat="1" applyFont="1" applyBorder="1" applyAlignment="1">
      <alignment horizontal="center" vertical="center"/>
      <protection/>
    </xf>
    <xf numFmtId="2" fontId="25" fillId="0" borderId="24" xfId="58"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8" fillId="0" borderId="26" xfId="56" applyFont="1" applyBorder="1" applyAlignment="1">
      <alignment horizontal="center" vertical="top"/>
      <protection/>
    </xf>
    <xf numFmtId="0" fontId="8" fillId="0" borderId="27" xfId="56" applyFont="1" applyBorder="1" applyAlignment="1">
      <alignment horizontal="center" vertical="top"/>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8"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3"/>
  <sheetViews>
    <sheetView showGridLines="0" zoomScale="77" zoomScaleNormal="77" zoomScalePageLayoutView="0" workbookViewId="0" topLeftCell="A1">
      <selection activeCell="E22" sqref="E22"/>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4" t="str">
        <f>B2&amp;" BoQ"</f>
        <v>Percentage BoQ</v>
      </c>
      <c r="B1" s="74"/>
      <c r="C1" s="74"/>
      <c r="D1" s="74"/>
      <c r="E1" s="74"/>
      <c r="F1" s="74"/>
      <c r="G1" s="74"/>
      <c r="H1" s="74"/>
      <c r="I1" s="74"/>
      <c r="J1" s="74"/>
      <c r="K1" s="74"/>
      <c r="L1" s="74"/>
      <c r="O1" s="5"/>
      <c r="P1" s="5"/>
      <c r="Q1" s="6"/>
      <c r="HZ1" s="6"/>
      <c r="IA1" s="6"/>
      <c r="IB1" s="6"/>
      <c r="IC1" s="6"/>
      <c r="ID1" s="6"/>
    </row>
    <row r="2" spans="1:17" s="4" customFormat="1" ht="25.5" customHeight="1" hidden="1">
      <c r="A2" s="7" t="s">
        <v>0</v>
      </c>
      <c r="B2" s="7" t="s">
        <v>1</v>
      </c>
      <c r="C2" s="7" t="s">
        <v>2</v>
      </c>
      <c r="D2" s="25"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5" t="s">
        <v>61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HZ4" s="10"/>
      <c r="IA4" s="10"/>
      <c r="IB4" s="10"/>
      <c r="IC4" s="10"/>
      <c r="ID4" s="10"/>
    </row>
    <row r="5" spans="1:238" s="9" customFormat="1" ht="38.25" customHeight="1">
      <c r="A5" s="75" t="s">
        <v>74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HZ5" s="10"/>
      <c r="IA5" s="10"/>
      <c r="IB5" s="10"/>
      <c r="IC5" s="10"/>
      <c r="ID5" s="10"/>
    </row>
    <row r="6" spans="1:238" s="9" customFormat="1" ht="30.75" customHeight="1">
      <c r="A6" s="75" t="s">
        <v>75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HZ6" s="10"/>
      <c r="IA6" s="10"/>
      <c r="IB6" s="10"/>
      <c r="IC6" s="10"/>
      <c r="ID6" s="10"/>
    </row>
    <row r="7" spans="1:238" s="9" customFormat="1" ht="29.25" customHeight="1" hidden="1">
      <c r="A7" s="77"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HZ7" s="10"/>
      <c r="IA7" s="10"/>
      <c r="IB7" s="10"/>
      <c r="IC7" s="10"/>
      <c r="ID7" s="10"/>
    </row>
    <row r="8" spans="1:238" s="11" customFormat="1" ht="58.5" customHeight="1">
      <c r="A8" s="27" t="s">
        <v>39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HZ8" s="5"/>
      <c r="IA8" s="5"/>
      <c r="IB8" s="5"/>
      <c r="IC8" s="5"/>
      <c r="ID8" s="5"/>
    </row>
    <row r="9" spans="1:238" s="4" customFormat="1" ht="61.5" customHeight="1">
      <c r="A9" s="80" t="s">
        <v>73</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HZ9" s="6"/>
      <c r="IA9" s="6"/>
      <c r="IB9" s="6"/>
      <c r="IC9" s="6"/>
      <c r="ID9" s="6"/>
    </row>
    <row r="10" spans="1:238" s="13" customFormat="1" ht="18.75" customHeight="1">
      <c r="A10" s="28"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8"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47</v>
      </c>
      <c r="BB11" s="16" t="s">
        <v>31</v>
      </c>
      <c r="BC11" s="16" t="s">
        <v>32</v>
      </c>
      <c r="HZ11" s="14"/>
      <c r="IA11" s="14"/>
      <c r="IB11" s="14"/>
      <c r="IC11" s="14"/>
      <c r="ID11" s="14"/>
    </row>
    <row r="12" spans="1:238" s="13" customFormat="1" ht="15">
      <c r="A12" s="28">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2">
        <v>7</v>
      </c>
      <c r="BB12" s="22">
        <v>54</v>
      </c>
      <c r="BC12" s="22">
        <v>8</v>
      </c>
      <c r="HZ12" s="14"/>
      <c r="IA12" s="14"/>
      <c r="IB12" s="14"/>
      <c r="IC12" s="14"/>
      <c r="ID12" s="14"/>
    </row>
    <row r="13" spans="1:238" s="17" customFormat="1" ht="15.75">
      <c r="A13" s="26">
        <v>1</v>
      </c>
      <c r="B13" s="51" t="s">
        <v>62</v>
      </c>
      <c r="C13" s="52" t="s">
        <v>42</v>
      </c>
      <c r="D13" s="67"/>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HV13" s="17">
        <v>1.01</v>
      </c>
      <c r="HW13" s="17" t="s">
        <v>51</v>
      </c>
      <c r="HX13" s="17" t="s">
        <v>42</v>
      </c>
      <c r="HZ13" s="18"/>
      <c r="IA13" s="18">
        <v>1</v>
      </c>
      <c r="IB13" s="18" t="s">
        <v>62</v>
      </c>
      <c r="IC13" s="18" t="s">
        <v>42</v>
      </c>
      <c r="ID13" s="18"/>
    </row>
    <row r="14" spans="1:239" s="17" customFormat="1" ht="47.25">
      <c r="A14" s="26">
        <v>2</v>
      </c>
      <c r="B14" s="51" t="s">
        <v>63</v>
      </c>
      <c r="C14" s="52" t="s">
        <v>43</v>
      </c>
      <c r="D14" s="53">
        <v>1</v>
      </c>
      <c r="E14" s="54" t="s">
        <v>71</v>
      </c>
      <c r="F14" s="55">
        <v>14247.26</v>
      </c>
      <c r="G14" s="56"/>
      <c r="H14" s="57"/>
      <c r="I14" s="58" t="s">
        <v>33</v>
      </c>
      <c r="J14" s="59">
        <f>IF(I14="Less(-)",-1,1)</f>
        <v>1</v>
      </c>
      <c r="K14" s="57" t="s">
        <v>34</v>
      </c>
      <c r="L14" s="57" t="s">
        <v>4</v>
      </c>
      <c r="M14" s="60"/>
      <c r="N14" s="61"/>
      <c r="O14" s="61"/>
      <c r="P14" s="62"/>
      <c r="Q14" s="61"/>
      <c r="R14" s="61"/>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3"/>
      <c r="BA14" s="64">
        <f>ROUND(total_amount_ba($B$2,$D$2,D14,F14,J14,K14,M14),0)</f>
        <v>14247</v>
      </c>
      <c r="BB14" s="65">
        <f>BA14+SUM(N14:AZ14)</f>
        <v>14247</v>
      </c>
      <c r="BC14" s="66" t="str">
        <f>SpellNumber(L14,BB14)</f>
        <v>INR  Fourteen Thousand Two Hundred &amp; Forty Seven  Only</v>
      </c>
      <c r="HV14" s="17">
        <v>1.02</v>
      </c>
      <c r="HW14" s="17" t="s">
        <v>52</v>
      </c>
      <c r="HX14" s="17" t="s">
        <v>43</v>
      </c>
      <c r="HZ14" s="18"/>
      <c r="IA14" s="18">
        <v>2</v>
      </c>
      <c r="IB14" s="18" t="s">
        <v>63</v>
      </c>
      <c r="IC14" s="18" t="s">
        <v>43</v>
      </c>
      <c r="ID14" s="18">
        <v>1</v>
      </c>
      <c r="IE14" s="17" t="s">
        <v>71</v>
      </c>
    </row>
    <row r="15" spans="1:238" s="17" customFormat="1" ht="45" customHeight="1">
      <c r="A15" s="26">
        <v>3</v>
      </c>
      <c r="B15" s="51" t="s">
        <v>66</v>
      </c>
      <c r="C15" s="52" t="s">
        <v>44</v>
      </c>
      <c r="D15" s="67"/>
      <c r="E15" s="68"/>
      <c r="F15" s="68"/>
      <c r="G15" s="68"/>
      <c r="H15" s="68"/>
      <c r="I15" s="68"/>
      <c r="J15" s="68"/>
      <c r="K15" s="68"/>
      <c r="L15" s="68"/>
      <c r="M15" s="68"/>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70"/>
      <c r="HV15" s="17">
        <v>1.03</v>
      </c>
      <c r="HW15" s="17" t="s">
        <v>53</v>
      </c>
      <c r="HX15" s="17" t="s">
        <v>44</v>
      </c>
      <c r="HZ15" s="18"/>
      <c r="IA15" s="18">
        <v>3</v>
      </c>
      <c r="IB15" s="18" t="s">
        <v>66</v>
      </c>
      <c r="IC15" s="18" t="s">
        <v>44</v>
      </c>
      <c r="ID15" s="18"/>
    </row>
    <row r="16" spans="1:239" s="17" customFormat="1" ht="20.25" customHeight="1">
      <c r="A16" s="26">
        <v>4</v>
      </c>
      <c r="B16" s="51" t="s">
        <v>64</v>
      </c>
      <c r="C16" s="52" t="s">
        <v>48</v>
      </c>
      <c r="D16" s="53">
        <v>2</v>
      </c>
      <c r="E16" s="54" t="s">
        <v>71</v>
      </c>
      <c r="F16" s="55">
        <v>36731.26</v>
      </c>
      <c r="G16" s="56"/>
      <c r="H16" s="57"/>
      <c r="I16" s="58" t="s">
        <v>33</v>
      </c>
      <c r="J16" s="59">
        <f>IF(I16="Less(-)",-1,1)</f>
        <v>1</v>
      </c>
      <c r="K16" s="57" t="s">
        <v>34</v>
      </c>
      <c r="L16" s="57" t="s">
        <v>4</v>
      </c>
      <c r="M16" s="60"/>
      <c r="N16" s="61"/>
      <c r="O16" s="61"/>
      <c r="P16" s="62"/>
      <c r="Q16" s="61"/>
      <c r="R16" s="61"/>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3"/>
      <c r="BA16" s="64">
        <f>ROUND(total_amount_ba($B$2,$D$2,D16,F16,J16,K16,M16),0)</f>
        <v>73463</v>
      </c>
      <c r="BB16" s="65">
        <f>BA16+SUM(N16:AZ16)</f>
        <v>73463</v>
      </c>
      <c r="BC16" s="66" t="str">
        <f>SpellNumber(L16,BB16)</f>
        <v>INR  Seventy Three Thousand Four Hundred &amp; Sixty Three  Only</v>
      </c>
      <c r="HV16" s="17">
        <v>1.04</v>
      </c>
      <c r="HW16" s="17" t="s">
        <v>54</v>
      </c>
      <c r="HX16" s="17" t="s">
        <v>48</v>
      </c>
      <c r="HZ16" s="18"/>
      <c r="IA16" s="18">
        <v>4</v>
      </c>
      <c r="IB16" s="18" t="s">
        <v>64</v>
      </c>
      <c r="IC16" s="18" t="s">
        <v>48</v>
      </c>
      <c r="ID16" s="18">
        <v>2</v>
      </c>
      <c r="IE16" s="17" t="s">
        <v>71</v>
      </c>
    </row>
    <row r="17" spans="1:238" s="17" customFormat="1" ht="47.25">
      <c r="A17" s="26">
        <v>5</v>
      </c>
      <c r="B17" s="51" t="s">
        <v>68</v>
      </c>
      <c r="C17" s="52" t="s">
        <v>45</v>
      </c>
      <c r="D17" s="67"/>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HV17" s="17">
        <v>1.05</v>
      </c>
      <c r="HW17" s="17" t="s">
        <v>57</v>
      </c>
      <c r="HX17" s="17" t="s">
        <v>45</v>
      </c>
      <c r="HZ17" s="18"/>
      <c r="IA17" s="18">
        <v>5</v>
      </c>
      <c r="IB17" s="18" t="s">
        <v>68</v>
      </c>
      <c r="IC17" s="18" t="s">
        <v>45</v>
      </c>
      <c r="ID17" s="18"/>
    </row>
    <row r="18" spans="1:239" s="17" customFormat="1" ht="51.75" customHeight="1">
      <c r="A18" s="26">
        <v>6</v>
      </c>
      <c r="B18" s="51" t="s">
        <v>69</v>
      </c>
      <c r="C18" s="52" t="s">
        <v>49</v>
      </c>
      <c r="D18" s="53">
        <v>60</v>
      </c>
      <c r="E18" s="54" t="s">
        <v>72</v>
      </c>
      <c r="F18" s="55">
        <v>1856.2</v>
      </c>
      <c r="G18" s="56"/>
      <c r="H18" s="57"/>
      <c r="I18" s="58" t="s">
        <v>33</v>
      </c>
      <c r="J18" s="59">
        <f>IF(I18="Less(-)",-1,1)</f>
        <v>1</v>
      </c>
      <c r="K18" s="57" t="s">
        <v>34</v>
      </c>
      <c r="L18" s="57" t="s">
        <v>4</v>
      </c>
      <c r="M18" s="60"/>
      <c r="N18" s="61"/>
      <c r="O18" s="61"/>
      <c r="P18" s="62"/>
      <c r="Q18" s="61"/>
      <c r="R18" s="61"/>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64">
        <f>ROUND(total_amount_ba($B$2,$D$2,D18,F18,J18,K18,M18),0)</f>
        <v>111372</v>
      </c>
      <c r="BB18" s="65">
        <f>BA18+SUM(N18:AZ18)</f>
        <v>111372</v>
      </c>
      <c r="BC18" s="66" t="str">
        <f>SpellNumber(L18,BB18)</f>
        <v>INR  One Lakh Eleven Thousand Three Hundred &amp; Seventy Two  Only</v>
      </c>
      <c r="HV18" s="17">
        <v>1.06</v>
      </c>
      <c r="HW18" s="17" t="s">
        <v>55</v>
      </c>
      <c r="HX18" s="17" t="s">
        <v>49</v>
      </c>
      <c r="HZ18" s="18"/>
      <c r="IA18" s="18">
        <v>6</v>
      </c>
      <c r="IB18" s="18" t="s">
        <v>69</v>
      </c>
      <c r="IC18" s="18" t="s">
        <v>49</v>
      </c>
      <c r="ID18" s="18">
        <v>60</v>
      </c>
      <c r="IE18" s="17" t="s">
        <v>72</v>
      </c>
    </row>
    <row r="19" spans="1:239" s="17" customFormat="1" ht="31.5">
      <c r="A19" s="26">
        <v>7</v>
      </c>
      <c r="B19" s="51" t="s">
        <v>65</v>
      </c>
      <c r="C19" s="52" t="s">
        <v>50</v>
      </c>
      <c r="D19" s="53">
        <v>2</v>
      </c>
      <c r="E19" s="54" t="s">
        <v>71</v>
      </c>
      <c r="F19" s="55">
        <v>375.27</v>
      </c>
      <c r="G19" s="56"/>
      <c r="H19" s="57"/>
      <c r="I19" s="58" t="s">
        <v>33</v>
      </c>
      <c r="J19" s="59">
        <f>IF(I19="Less(-)",-1,1)</f>
        <v>1</v>
      </c>
      <c r="K19" s="57" t="s">
        <v>34</v>
      </c>
      <c r="L19" s="57" t="s">
        <v>4</v>
      </c>
      <c r="M19" s="60"/>
      <c r="N19" s="61"/>
      <c r="O19" s="61"/>
      <c r="P19" s="62"/>
      <c r="Q19" s="61"/>
      <c r="R19" s="61"/>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3"/>
      <c r="BA19" s="64">
        <f>ROUND(total_amount_ba($B$2,$D$2,D19,F19,J19,K19,M19),0)</f>
        <v>751</v>
      </c>
      <c r="BB19" s="65">
        <f>BA19+SUM(N19:AZ19)</f>
        <v>751</v>
      </c>
      <c r="BC19" s="66" t="str">
        <f>SpellNumber(L19,BB19)</f>
        <v>INR  Seven Hundred &amp; Fifty One  Only</v>
      </c>
      <c r="HV19" s="17">
        <v>1.07</v>
      </c>
      <c r="HW19" s="17" t="s">
        <v>58</v>
      </c>
      <c r="HX19" s="17" t="s">
        <v>50</v>
      </c>
      <c r="HZ19" s="18"/>
      <c r="IA19" s="18">
        <v>7</v>
      </c>
      <c r="IB19" s="18" t="s">
        <v>65</v>
      </c>
      <c r="IC19" s="18" t="s">
        <v>50</v>
      </c>
      <c r="ID19" s="18">
        <v>2</v>
      </c>
      <c r="IE19" s="17" t="s">
        <v>71</v>
      </c>
    </row>
    <row r="20" spans="1:239" s="17" customFormat="1" ht="27.75" customHeight="1">
      <c r="A20" s="26">
        <v>8</v>
      </c>
      <c r="B20" s="51" t="s">
        <v>67</v>
      </c>
      <c r="C20" s="52" t="s">
        <v>46</v>
      </c>
      <c r="D20" s="53">
        <v>2</v>
      </c>
      <c r="E20" s="54" t="s">
        <v>70</v>
      </c>
      <c r="F20" s="55">
        <v>13493.2</v>
      </c>
      <c r="G20" s="56"/>
      <c r="H20" s="57"/>
      <c r="I20" s="58" t="s">
        <v>33</v>
      </c>
      <c r="J20" s="59">
        <f>IF(I20="Less(-)",-1,1)</f>
        <v>1</v>
      </c>
      <c r="K20" s="57" t="s">
        <v>34</v>
      </c>
      <c r="L20" s="57" t="s">
        <v>4</v>
      </c>
      <c r="M20" s="60"/>
      <c r="N20" s="61"/>
      <c r="O20" s="61"/>
      <c r="P20" s="62"/>
      <c r="Q20" s="61"/>
      <c r="R20" s="61"/>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3"/>
      <c r="BA20" s="64">
        <f>ROUND(total_amount_ba($B$2,$D$2,D20,F20,J20,K20,M20),0)</f>
        <v>26986</v>
      </c>
      <c r="BB20" s="65">
        <f>BA20+SUM(N20:AZ20)</f>
        <v>26986</v>
      </c>
      <c r="BC20" s="66" t="str">
        <f>SpellNumber(L20,BB20)</f>
        <v>INR  Twenty Six Thousand Nine Hundred &amp; Eighty Six  Only</v>
      </c>
      <c r="HV20" s="17">
        <v>1.08</v>
      </c>
      <c r="HW20" s="17" t="s">
        <v>56</v>
      </c>
      <c r="HX20" s="17" t="s">
        <v>46</v>
      </c>
      <c r="HZ20" s="18"/>
      <c r="IA20" s="18">
        <v>8</v>
      </c>
      <c r="IB20" s="18" t="s">
        <v>67</v>
      </c>
      <c r="IC20" s="18" t="s">
        <v>46</v>
      </c>
      <c r="ID20" s="18">
        <v>2</v>
      </c>
      <c r="IE20" s="17" t="s">
        <v>70</v>
      </c>
    </row>
    <row r="21" spans="1:237" ht="37.5">
      <c r="A21" s="24" t="s">
        <v>35</v>
      </c>
      <c r="B21" s="29"/>
      <c r="C21" s="30"/>
      <c r="D21" s="34"/>
      <c r="E21" s="34"/>
      <c r="F21" s="34"/>
      <c r="G21" s="34"/>
      <c r="H21" s="35"/>
      <c r="I21" s="35"/>
      <c r="J21" s="35"/>
      <c r="K21" s="35"/>
      <c r="L21" s="36"/>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f>SUM(BA13:BA20)</f>
        <v>226819</v>
      </c>
      <c r="BB21" s="39">
        <f>SUM(BB15:BB20)</f>
        <v>212572</v>
      </c>
      <c r="BC21" s="40" t="str">
        <f>SpellNumber(L21,BA21)</f>
        <v>  Two Lakh Twenty Six Thousand Eight Hundred &amp; Nineteen  Only</v>
      </c>
      <c r="IA21" s="3" t="s">
        <v>35</v>
      </c>
      <c r="IC21" s="3">
        <v>29911889</v>
      </c>
    </row>
    <row r="22" spans="1:237" ht="36.75" customHeight="1">
      <c r="A22" s="23" t="s">
        <v>36</v>
      </c>
      <c r="B22" s="31"/>
      <c r="C22" s="32"/>
      <c r="D22" s="41"/>
      <c r="E22" s="42" t="s">
        <v>41</v>
      </c>
      <c r="F22" s="33"/>
      <c r="G22" s="43"/>
      <c r="H22" s="44"/>
      <c r="I22" s="44"/>
      <c r="J22" s="44"/>
      <c r="K22" s="45"/>
      <c r="L22" s="46"/>
      <c r="M22" s="4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48">
        <f>IF(ISBLANK(F22),0,IF(E22="Excess (+)",ROUND(BA21+(BA21*F22),2),IF(E22="Less (-)",ROUND(BA21+(BA21*F22*(-1)),2),IF(E22="At Par",BA21,0))))</f>
        <v>0</v>
      </c>
      <c r="BB22" s="49">
        <f>ROUND(BA22,0)</f>
        <v>0</v>
      </c>
      <c r="BC22" s="50" t="str">
        <f>SpellNumber($E$2,BB22)</f>
        <v>INR Zero Only</v>
      </c>
      <c r="IA22" s="3" t="s">
        <v>36</v>
      </c>
      <c r="IC22" s="3" t="s">
        <v>60</v>
      </c>
    </row>
    <row r="23" spans="1:237" ht="33.75" customHeight="1">
      <c r="A23" s="19" t="s">
        <v>37</v>
      </c>
      <c r="B23" s="19"/>
      <c r="C23" s="71" t="str">
        <f>BC22</f>
        <v>INR Zero Only</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3" t="s">
        <v>37</v>
      </c>
      <c r="IC23" s="3" t="s">
        <v>59</v>
      </c>
    </row>
  </sheetData>
  <sheetProtection password="D850" sheet="1"/>
  <autoFilter ref="A11:BC23"/>
  <mergeCells count="11">
    <mergeCell ref="A9:BC9"/>
    <mergeCell ref="D15:BC15"/>
    <mergeCell ref="D17:BC17"/>
    <mergeCell ref="C23:BC23"/>
    <mergeCell ref="A1:L1"/>
    <mergeCell ref="A4:BC4"/>
    <mergeCell ref="A5:BC5"/>
    <mergeCell ref="A6:BC6"/>
    <mergeCell ref="A7:BC7"/>
    <mergeCell ref="D13:BC13"/>
    <mergeCell ref="B8:BC8"/>
  </mergeCells>
  <dataValidations count="20">
    <dataValidation type="list" allowBlank="1" showErrorMessage="1" sqref="E22">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ErrorMessage="1" sqref="K14 K16 K18:K20">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23 L18 L13 L14 L15 L16 L17 L20 L19">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decimal" allowBlank="1" showInputMessage="1" showErrorMessage="1" promptTitle="Rate Entry" prompt="Please enter the Basic Price in Rupees for this item. " errorTitle="Invaid Entry" error="Only Numeric Values are allowed. " sqref="G14:H14 G16:H16 G18:H20">
      <formula1>0</formula1>
      <formula2>999999999999999</formula2>
    </dataValidation>
    <dataValidation allowBlank="1" showInputMessage="1" showErrorMessage="1" promptTitle="Addition / Deduction" prompt="Please Choose the correct One" sqref="J14 J16 J18:J20"/>
    <dataValidation type="list" showErrorMessage="1" sqref="I14 I16 I18:I20">
      <formula1>"Excess(+),Less(-)"</formula1>
    </dataValidation>
    <dataValidation type="decimal" allowBlank="1" showInputMessage="1" showErrorMessage="1" promptTitle="Rate Entry" prompt="Please enter the Other Taxes2 in Rupees for this item. " errorTitle="Invaid Entry" error="Only Numeric Values are allowed. " sqref="N14:O14 N16:O16 N18: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Q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0">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D2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F20">
      <formula1>0</formula1>
      <formula2>999999999999999</formula2>
    </dataValidation>
    <dataValidation allowBlank="1" showInputMessage="1" showErrorMessage="1" promptTitle="Itemcode/Make" prompt="Please enter text" sqref="C13:C20"/>
    <dataValidation type="decimal" allowBlank="1" showInputMessage="1" showErrorMessage="1" errorTitle="Invalid Entry" error="Only Numeric Values are allowed. " sqref="A13:A20">
      <formula1>0</formula1>
      <formula2>999999999999999</formula2>
    </dataValidation>
    <dataValidation type="list" allowBlank="1" showErrorMessage="1" sqref="D13 D15 D17">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82" t="s">
        <v>38</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2023-10-31T12:16:06Z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