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'BoQ1'!$A$11:$BC$187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<sst xmlns="http://schemas.openxmlformats.org/spreadsheetml/2006/main" count="715" uniqueCount="242">
  <si>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</si>
  <si>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</si>
  <si>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</si>
  <si>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</si>
  <si>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</si>
  <si>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</si>
  <si>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</si>
  <si>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</si>
  <si>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</si>
  <si>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</si>
  <si>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</si>
  <si>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</si>
  <si>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</si>
  <si>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</si>
  <si>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</si>
  <si>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</si>
  <si>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</si>
  <si>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</si>
  <si>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</si>
  <si>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</si>
  <si>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</si>
  <si>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</si>
  <si>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</si>
  <si>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</si>
  <si>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</si>
  <si>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</si>
  <si>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</si>
  <si>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</si>
  <si>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</si>
  <si>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</si>
  <si>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</si>
  <si>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</si>
  <si>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</si>
  <si>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</si>
  <si>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</si>
  <si>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</si>
  <si>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</si>
  <si>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</si>
  <si>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</si>
  <si>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</si>
  <si>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</si>
  <si>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</si>
  <si>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</si>
  <si>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</si>
  <si>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</si>
  <si>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</si>
  <si>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</si>
  <si>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</si>
  <si>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</si>
  <si>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</si>
  <si>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</si>
  <si>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</si>
  <si>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</si>
  <si>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</si>
  <si>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</si>
  <si>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</si>
  <si>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</si>
  <si>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</si>
  <si>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</si>
  <si>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</si>
  <si>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</si>
  <si>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</si>
  <si>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</si>
  <si>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</si>
  <si>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</si>
  <si>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</si>
  <si>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</si>
  <si>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</si>
  <si>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</si>
  <si>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</si>
  <si>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</si>
  <si>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</si>
  <si>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</si>
  <si>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</si>
  <si>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</si>
  <si>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</si>
  <si>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</si>
  <si>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</si>
  <si>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</si>
  <si>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</si>
  <si>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</si>
  <si>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</si>
  <si>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</si>
  <si>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</si>
  <si>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</si>
  <si>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</si>
  <si>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</si>
  <si>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</si>
  <si>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</si>
  <si>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</si>
  <si>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</si>
  <si>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</si>
  <si>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</si>
  <si>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item no.42</t>
  </si>
  <si>
    <t>Component</t>
  </si>
  <si>
    <t>item no.38</t>
  </si>
  <si>
    <t>item no.39</t>
  </si>
  <si>
    <t>Tender Inviting Authority: DOIP, IIT Kanpur</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</si>
  <si>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</si>
  <si>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</si>
  <si>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</si>
  <si>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Filling available excavated earth (excluding rock) in trenches, plinth, sides of foundations etc. in layers not exceeding 20cm in depth, consolidating each deposited layer by ramming and watering, lead up to 50 m and lift upto 1.5 m.</t>
  </si>
  <si>
    <t>CEMENT CONCRETE (CAST IN SITU)</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</si>
  <si>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</si>
  <si>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</si>
  <si>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REINFORCED CEMENT CONCRETE</t>
  </si>
  <si>
    <t>Centering and shuttering including strutting, propping etc. and removal of form for</t>
  </si>
  <si>
    <t>Foundations, footings, bases of columns, etc. for mass concrete</t>
  </si>
  <si>
    <t>Walls (any thickness) including attached pilasters, butteresses, plinth and string courses etc.</t>
  </si>
  <si>
    <t>Suspended floors, roofs, landings, balconies and access platform</t>
  </si>
  <si>
    <t>Lintels, beams, plinth beams, girders, bressumers and cantilevers</t>
  </si>
  <si>
    <t>Columns, Pillars, Piers, Abutments, Posts and Struts</t>
  </si>
  <si>
    <t>Small lintels not exceeding 1.5 m clear span, moulding as in cornices, window sills, string courses, bands, copings, bed plates, anchor blocks and the like</t>
  </si>
  <si>
    <t>Steel reinforcement for R.C.C. work including straightening, cutting, bending, placing in position and binding all complete upto plinth level.</t>
  </si>
  <si>
    <t>Thermo-Mechanically Treated bars of grade Fe-500D or more.</t>
  </si>
  <si>
    <t>Steel reinforcement for R.C.C. work including straightening, cutting, bending, placing in position and binding all complete above plinth level.</t>
  </si>
  <si>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
</t>
  </si>
  <si>
    <t>All works upto plinth level</t>
  </si>
  <si>
    <t>Concrete of M30 grade with  minimum cement content of 350 kg /cum</t>
  </si>
  <si>
    <t>All works above plinth level upto floor V level</t>
  </si>
  <si>
    <t>Add for using extra cement in the items of design mix over and above the specified cement content therein.</t>
  </si>
  <si>
    <t>MASONRY WORK</t>
  </si>
  <si>
    <t>Brick work with common burnt clay F.P.S. (non modular) bricks of class designation 7.5 in superstructure above plinth level up to floor V level in all shapes and sizes in :</t>
  </si>
  <si>
    <t>Cement mortar 1:6 (1 cement : 6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</si>
  <si>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</si>
  <si>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</si>
  <si>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</si>
  <si>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</si>
  <si>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Providing edge moulding to 18 mm thick marble stone counters, Vanities etc., including machine polishing to edge to give high gloss finish etc. complete as per design approved by Engineer-in-Charge.</t>
  </si>
  <si>
    <t>Granite work</t>
  </si>
  <si>
    <t>STEEL WORK</t>
  </si>
  <si>
    <t>Structural steel work riveted, bolted or welded in built up sections, trusses and framed work, including cutting, hoisting, fixing in position and applying a priming coat of approved steel primer all complete.</t>
  </si>
  <si>
    <t>FINISHING</t>
  </si>
  <si>
    <t>12 mm cement plaster of mix :</t>
  </si>
  <si>
    <t>1:6 (1 cement: 6 coarse sand)</t>
  </si>
  <si>
    <t>15 mm cement plaster on rough side of single or half brick wall of mix:</t>
  </si>
  <si>
    <t>6 mm cement plaster of mix :</t>
  </si>
  <si>
    <t>1:3 (1 cement : 3 fine sand)</t>
  </si>
  <si>
    <t>White washing with lime to give an even shade :</t>
  </si>
  <si>
    <t>New work (three or more coats)</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</si>
  <si>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</si>
  <si>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</si>
  <si>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</si>
  <si>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</si>
  <si>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</si>
  <si>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</si>
  <si>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Demolishing brick work manually/ by mechanical means including stacking of serviceable material and disposal of unserviceable material within 50 metres lead as per direction of Engineer-in-charge.</t>
  </si>
  <si>
    <t>In cement mortar</t>
  </si>
  <si>
    <t>Dismantling stone slab flooring laid in cement mortar including stacking of serviceable material and disposal of unserviceable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</si>
  <si>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</si>
  <si>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DRAINAGE</t>
  </si>
  <si>
    <t>Constructing brick masonry road gully chamber 50x45x60 cm with bricks in cement mortar 1:4 (1 cement : 4 coarse sand) including 500x450 mm pre-cast R.C.C. horizontal grating with frame complete as per standard design :</t>
  </si>
  <si>
    <t>With common burnt clay F.P.S. (non modular) bricks of class designation 7.5</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</si>
  <si>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</si>
  <si>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</si>
  <si>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 xml:space="preserve">Part-A : Supplying, installation, testing &amp; commissioning of 13 passenger elevator as per following techincal specifications,  etc. complete as required.
</t>
  </si>
  <si>
    <t xml:space="preserve">Number of passengers: 13 Passenger
</t>
  </si>
  <si>
    <t xml:space="preserve">Rated speed (m/sec): 01 M/Sec.
</t>
  </si>
  <si>
    <t xml:space="preserve">Rated capacity (kg): 884 kgs (for 13 passenger)
</t>
  </si>
  <si>
    <t xml:space="preserve">Entrance: 03 floors( G+2)
</t>
  </si>
  <si>
    <t xml:space="preserve">Interior: Hairline finish Stainless Steel 304(1.5mm)
</t>
  </si>
  <si>
    <t xml:space="preserve">Flooring: Granite Flooring(color shall be as per Institute approval)
</t>
  </si>
  <si>
    <t xml:space="preserve">Light &amp; Fan: LED light / fan 300mm with grill
</t>
  </si>
  <si>
    <t xml:space="preserve">Hall position indicators and buttons: Segment LED Indicators, Tactile button along with additional Braille  inscriptions
</t>
  </si>
  <si>
    <t>Floor: G,1,2</t>
  </si>
  <si>
    <t xml:space="preserve">Handrail system: SS Hand railing one side at rear wall at least 30mm dia.
</t>
  </si>
  <si>
    <t xml:space="preserve">Travel: As per site.
</t>
  </si>
  <si>
    <t xml:space="preserve">Stops &amp; Opening: 03 floors( G+2), In front only.
</t>
  </si>
  <si>
    <t xml:space="preserve">Lift well size: 2100mm(W)x2650mm(D)(without plaster)
</t>
  </si>
  <si>
    <t xml:space="preserve">Car size: 1100mm(W)x2000mm(D)x2200mm(H)
</t>
  </si>
  <si>
    <t xml:space="preserve">Clear opening of doors: 900mm(W)x2000mm(H) Lintel2200mm
</t>
  </si>
  <si>
    <t xml:space="preserve">Ventilation: As per manufacturer
</t>
  </si>
  <si>
    <t xml:space="preserve">Operation: Microprocessor based Simplex Collective
Selective Control with/without Attendant.
</t>
  </si>
  <si>
    <t xml:space="preserve">Power Supply: 415 Volts ± 10%, 3 Phase, 50 Hz AC systems.
</t>
  </si>
  <si>
    <t xml:space="preserve">Controller type: V3F (Variable Voltage Variable Frequency)
</t>
  </si>
  <si>
    <t xml:space="preserve">Type of Machine: Gearless / Machine Room less.
</t>
  </si>
  <si>
    <t xml:space="preserve">Car Enclosure: Stainless steel 304(1.5mm) scratches proof (Hairline Finish) on all sides.
</t>
  </si>
  <si>
    <t xml:space="preserve">Car door enclosure: Power operated centre opening sliding door glass with stainless steel 304(1.5mm) hairline finish enveloped door.
</t>
  </si>
  <si>
    <t xml:space="preserve">Landing door enclosure: Power operated centre opening sliding door glass with stainless steel 304(1.5mm) hairline finish enveloped door.
</t>
  </si>
  <si>
    <t xml:space="preserve">Indicators (Car Landing): Digital Direction &amp; Position Indicator
</t>
  </si>
  <si>
    <t xml:space="preserve">Type of Doors:-(Car: Fire rated upto 120mins Centre Opening) Landing door : Glass with SS hairline finish enveloped door.
</t>
  </si>
  <si>
    <t xml:space="preserve">Construction type: Machine Room less
</t>
  </si>
  <si>
    <t xml:space="preserve">Emergency Car Lighting: Car lighting which turns on immediately when power fails, providing a minimum level of lighting within the car.
</t>
  </si>
  <si>
    <t xml:space="preserve">Fire Emergency Return: Upon activation of a key switch or a building's fire alarm, all calls are canceled, all cars immediately return to a specified evacuation floor and the doors open to facilitate the safe evacuation of passengers.
</t>
  </si>
  <si>
    <t xml:space="preserve">Emergency Landing Device (Automatic rescue Device) with audio announcer: Upon power failure, a car equipped with this function automatically moves and stops at the nearest floor using a rechargeable battery, and the doors open to facilitate the safe evacuation of passengers with audio announcer. Dry type Battery (Maintenance Free) should be used for power backup.
</t>
  </si>
  <si>
    <t xml:space="preserve">Automatic Door Speed Control: Door load on each floor, which can depend on the type of hall doors, is monitored to adjust the door speed, thereby making the door speed consistent throughout all floors.
</t>
  </si>
  <si>
    <t xml:space="preserve">Door Load Detector: When excessive door load has been detected while opening or closing, the doors Door Load Detector immediately reverse.
</t>
  </si>
  <si>
    <t xml:space="preserve">Door Nudging Feature — With Buzzer: A buzzer sounds and the doors slowly close when they have remained open for longer than the preset period.
</t>
  </si>
  <si>
    <t xml:space="preserve">Multi-beam Door Sensor: Multiple infrared-light beams cover at least 2/3 of the door height of the doors to detect
passengers or objects as the doors close.
</t>
  </si>
  <si>
    <t xml:space="preserve">Reopen with Hall Button: Closing doors can be reopened by pressing the hall button corresponding to the traveling
direction of the car.
</t>
  </si>
  <si>
    <t xml:space="preserve">Repeated Door-close: Should an obstacle prevent the doors from closing, the doors will repeatedly open and close until the obstacle is cleared from the doorway.
</t>
  </si>
  <si>
    <t xml:space="preserve">Safety Door Edge: The sensitive door edge detects passengers or objects during door closing.
</t>
  </si>
  <si>
    <t xml:space="preserve">Automatic Bypass: A fully-loaded car bypasses hall calls in order to maintain maximum operational efficiency.
</t>
  </si>
  <si>
    <t xml:space="preserve">Car Fan Shut Off — Automatic: If there are no calls for a specified period, the car ventilation fan will automatically turn off to conserve energy.
</t>
  </si>
  <si>
    <t xml:space="preserve">Car Light Shut Off — Automatic: If there are no calls for a specified period, the car lighting will automatically turn off  to Conserve energy.
</t>
  </si>
  <si>
    <t xml:space="preserve">False Call Canceling— Automatic: If the number of registered car calls does not Correspond to the car load, all calls are canceled to avoid unnecessary stops.
</t>
  </si>
  <si>
    <t xml:space="preserve">False Call Canceling— Car Button Type:  If a wrong car button is pressed, it can be canceled by quickly pressing the same button again twice.
</t>
  </si>
  <si>
    <t xml:space="preserve">Overload Holding Stop: A buzzer sounds to alert the passengers that the car is overloaded. The doors remain open and the car will not leave that floor until enough passengers exit the car.
</t>
  </si>
  <si>
    <t xml:space="preserve">Safe Landing Service:   If  a  car  has  stopped  between floors due to some equipment malfunction, the controller checks the cause, and if it is considered  safe  to move the car, the car will move to the nearest floor at a low speed and the doors will open.
</t>
  </si>
  <si>
    <t xml:space="preserve"> Basic Announcement Electronic: A    synthetic   voice    (and/or    buzzer)  alerts Passengers inside a car that elevator operation has been temporarily interrupted by overloading or  a similar  cause. (Should be  in Hindi &amp; English language.)
</t>
  </si>
  <si>
    <t xml:space="preserve">Hall LCD / LED Position Indicator: Display 5-7-inch LCD / LED for elevator halls shows the date and time, car position, travel direction and elevator status messages.
</t>
  </si>
  <si>
    <t xml:space="preserve">Provision of CCTV including wiring: Yes
</t>
  </si>
  <si>
    <t xml:space="preserve">Provision of Intercom including wiring with centralized features.:Yes
</t>
  </si>
  <si>
    <t xml:space="preserve">Confirming to Quality Standard: IS/ISO-9001:2015
</t>
  </si>
  <si>
    <t xml:space="preserve">Provision of Floor announcement with all time music: Yes
</t>
  </si>
  <si>
    <t xml:space="preserve">Provision of Single Phase/ phase failure sensing  for ARD: Yes
</t>
  </si>
  <si>
    <t xml:space="preserve">Provision of auto-correction of Phase reversal: Yes
</t>
  </si>
  <si>
    <t>Lift as mentioned above</t>
  </si>
  <si>
    <t>(* The bidders have to specify the make of the lift.)</t>
  </si>
  <si>
    <t xml:space="preserve">Part-A : Supply of 02 Ton Freight elevator as per following techincal specifications,  etc. complete as required.
</t>
  </si>
  <si>
    <t xml:space="preserve">Rated capacity (kg): 2000 kgs 
</t>
  </si>
  <si>
    <t xml:space="preserve">Rated speed (m/sec): 1.0 M/Sec.
</t>
  </si>
  <si>
    <t xml:space="preserve">Entrance  &amp; Opening : 04 floors( G+3) &amp;  2 (Two), On Opposite Side
</t>
  </si>
  <si>
    <t xml:space="preserve">Aluminium Cheq. Plate Flooring
</t>
  </si>
  <si>
    <t xml:space="preserve">Light &amp; Fan: LED light / fan 300mm with grill 02 Nos
</t>
  </si>
  <si>
    <t xml:space="preserve">Floor: G,1,2,3.
</t>
  </si>
  <si>
    <t xml:space="preserve">Handrail system: SS Hand railing one side at left/right wall at least 30mm dia.
</t>
  </si>
  <si>
    <t xml:space="preserve">Stops &amp; Access Sides Inline/Thru Type: 04 floors( G+3), 2 (Two), On Opposite Side
</t>
  </si>
  <si>
    <t xml:space="preserve">Lift well size: 2850 mm(W)x 3050 mm(D)(without plaster)
</t>
  </si>
  <si>
    <t xml:space="preserve">Car size: 1750mm (W)x 2450 mm (D)x 2750 mm(H)
</t>
  </si>
  <si>
    <t>Clear Opining of Doors : 1500mm(W) x 2400mm(H)</t>
  </si>
  <si>
    <t xml:space="preserve">Car door enclosure: Power operated Centre Opening 4 Panel Sliding Door   stainless steel 304(1.5mm) hairline finish 
</t>
  </si>
  <si>
    <t xml:space="preserve">Landing door enclosure: Power operated Centre Opening 4 Panel Sliding Door   stainless steel 304(1.5mm) hairline finish 
</t>
  </si>
  <si>
    <t xml:space="preserve">Type of Doors:-(Car: Fire rated upto 120mins Centre Opening), (Landing doors: Fire rated upto 120mins Centre Opening) 
</t>
  </si>
  <si>
    <t xml:space="preserve">Multi-beam Door Sensor: Multiple infrared-light beams cover at least 2/3 of the door height of the doors to detect passengers or objects as the doors close.
</t>
  </si>
  <si>
    <t xml:space="preserve">Reopen with Hall Button: Closing doors can be reopened by pressing the hall button corresponding to the traveling direction of the car.
</t>
  </si>
  <si>
    <t xml:space="preserve">LCD / LED Position Indicator: 5-7-inch LCD / LED for car operating panels shows the date and time, car position, travel direction and elevator status messages.
</t>
  </si>
  <si>
    <t>cum</t>
  </si>
  <si>
    <t>sqm</t>
  </si>
  <si>
    <t>kg</t>
  </si>
  <si>
    <t>quintal</t>
  </si>
  <si>
    <t>metre</t>
  </si>
  <si>
    <t>each</t>
  </si>
  <si>
    <t>Each</t>
  </si>
  <si>
    <t>INR Zero Only</t>
  </si>
  <si>
    <t>Hall LCD / LED Position Indicator: Display 5-7-inch LCD / LED for elevator halls shows the date and time, car position, travel direction and elevator status messages.</t>
  </si>
  <si>
    <t>Comprehensive annual maintenance contract of 13 passenger lift for 01 year ( Note: The Annual Maintenance of the lift shall be w.e.f after expiry of defect liability period of one year from the date of completion of work.</t>
  </si>
  <si>
    <t xml:space="preserve">LCD / LED Position Indicator: 5-7-inch LCD/LED/ TFT for car operating panels shows the date and time, car position, travel direction and elevator status messages.
</t>
  </si>
  <si>
    <t>Comprehensive annual maintenance contract of 02 Ton freight lift for 01 year ( Note: The Annual Maintenance of the lift shall be w.e.f after expiry of defect liability period of one year from the date of completion of work).</t>
  </si>
  <si>
    <t>No.</t>
  </si>
  <si>
    <t>Name of Work: Complete Design and construction for providing access to G+2 Building with passenger lift and a G+3 Building with freight lift as per specifications at IIT Kanpur (SH: Civil and MEP Works including SITC of Lifts)</t>
  </si>
  <si>
    <t>NIT No:    Composite/28/08/2023-1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</si>
</sst>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8"/>
      <name val="Times New Roman"/>
      <family val="1"/>
    </font>
    <font>
      <sz val="11"/>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12" fillId="0" borderId="11" xfId="66" applyNumberFormat="1" applyFont="1" applyFill="1" applyBorder="1" applyAlignment="1" applyProtection="1">
      <alignment vertical="center" wrapText="1"/>
      <protection locked="0"/>
    </xf>
    <xf numFmtId="2" fontId="19" fillId="0" borderId="13" xfId="59" applyNumberFormat="1" applyFont="1" applyFill="1" applyBorder="1" applyAlignment="1">
      <alignment vertical="top"/>
      <protection/>
    </xf>
    <xf numFmtId="0" fontId="63" fillId="0" borderId="14" xfId="0" applyFont="1" applyFill="1" applyBorder="1" applyAlignment="1">
      <alignment horizontal="right" vertical="top"/>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4" xfId="59" applyNumberFormat="1" applyFont="1" applyFill="1" applyBorder="1" applyAlignment="1">
      <alignment vertical="top" wrapText="1"/>
      <protection/>
    </xf>
    <xf numFmtId="0" fontId="7" fillId="0" borderId="15" xfId="56" applyNumberFormat="1" applyFont="1" applyFill="1" applyBorder="1" applyAlignment="1">
      <alignment horizontal="center" vertical="top" wrapText="1"/>
      <protection/>
    </xf>
    <xf numFmtId="2" fontId="7" fillId="0" borderId="16" xfId="58" applyNumberFormat="1" applyFont="1" applyFill="1" applyBorder="1" applyAlignment="1">
      <alignment horizontal="right" vertical="top"/>
      <protection/>
    </xf>
    <xf numFmtId="0" fontId="4" fillId="0" borderId="14"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23" fillId="0" borderId="14" xfId="56" applyNumberFormat="1" applyFont="1" applyFill="1" applyBorder="1" applyAlignment="1">
      <alignment horizontal="center" vertical="top" wrapText="1"/>
      <protection/>
    </xf>
    <xf numFmtId="2" fontId="7" fillId="0" borderId="17" xfId="5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center" vertical="center"/>
      <protection locked="0"/>
    </xf>
    <xf numFmtId="2" fontId="4" fillId="0" borderId="11" xfId="59" applyNumberFormat="1" applyFont="1" applyFill="1" applyBorder="1" applyAlignment="1">
      <alignment horizontal="center" vertical="center"/>
      <protection/>
    </xf>
    <xf numFmtId="2" fontId="4" fillId="0" borderId="11" xfId="56" applyNumberFormat="1" applyFont="1" applyFill="1" applyBorder="1" applyAlignment="1">
      <alignment horizontal="center" vertical="center"/>
      <protection/>
    </xf>
    <xf numFmtId="2" fontId="7" fillId="33" borderId="11" xfId="5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center" vertical="center" wrapText="1"/>
      <protection locked="0"/>
    </xf>
    <xf numFmtId="2" fontId="7" fillId="0" borderId="12" xfId="56" applyNumberFormat="1" applyFont="1" applyFill="1" applyBorder="1" applyAlignment="1" applyProtection="1">
      <alignment horizontal="center" vertical="center" wrapText="1"/>
      <protection locked="0"/>
    </xf>
    <xf numFmtId="2" fontId="7" fillId="0" borderId="14" xfId="59" applyNumberFormat="1" applyFont="1" applyFill="1" applyBorder="1" applyAlignment="1">
      <alignment horizontal="center" vertical="center"/>
      <protection/>
    </xf>
    <xf numFmtId="2" fontId="25" fillId="0" borderId="14" xfId="0" applyNumberFormat="1" applyFont="1" applyFill="1" applyBorder="1" applyAlignment="1">
      <alignment horizontal="center" vertical="center"/>
    </xf>
    <xf numFmtId="0" fontId="25" fillId="0" borderId="14" xfId="0" applyFont="1" applyFill="1" applyBorder="1" applyAlignment="1">
      <alignment horizontal="center" vertical="center"/>
    </xf>
    <xf numFmtId="2" fontId="0" fillId="0" borderId="14" xfId="0" applyNumberFormat="1" applyFill="1" applyBorder="1" applyAlignment="1">
      <alignment horizontal="center" vertical="center"/>
    </xf>
    <xf numFmtId="0" fontId="63" fillId="0" borderId="14" xfId="0" applyFont="1" applyFill="1" applyBorder="1" applyAlignment="1">
      <alignment horizontal="right" vertical="center"/>
    </xf>
    <xf numFmtId="0" fontId="7" fillId="0" borderId="13" xfId="59" applyFont="1" applyBorder="1" applyAlignment="1">
      <alignment horizontal="left" vertical="top"/>
      <protection/>
    </xf>
    <xf numFmtId="0" fontId="7" fillId="0" borderId="18" xfId="59" applyFont="1" applyBorder="1" applyAlignment="1">
      <alignment horizontal="left" vertical="top"/>
      <protection/>
    </xf>
    <xf numFmtId="0" fontId="4" fillId="0" borderId="19" xfId="59" applyFont="1" applyBorder="1" applyAlignment="1">
      <alignment vertical="top"/>
      <protection/>
    </xf>
    <xf numFmtId="0" fontId="4" fillId="0" borderId="0" xfId="59" applyFont="1" applyAlignment="1">
      <alignment vertical="top"/>
      <protection/>
    </xf>
    <xf numFmtId="0" fontId="14" fillId="0" borderId="20" xfId="59" applyFont="1" applyBorder="1" applyAlignment="1">
      <alignment vertical="top"/>
      <protection/>
    </xf>
    <xf numFmtId="0" fontId="4" fillId="0" borderId="20" xfId="59" applyFont="1" applyBorder="1" applyAlignment="1">
      <alignment vertical="top"/>
      <protection/>
    </xf>
    <xf numFmtId="0" fontId="4" fillId="0" borderId="0" xfId="56" applyFont="1" applyAlignment="1">
      <alignment vertical="top"/>
      <protection/>
    </xf>
    <xf numFmtId="2" fontId="14" fillId="0" borderId="21" xfId="59" applyNumberFormat="1" applyFont="1" applyBorder="1" applyAlignment="1">
      <alignment vertical="top"/>
      <protection/>
    </xf>
    <xf numFmtId="0" fontId="4" fillId="0" borderId="22" xfId="59" applyFont="1" applyBorder="1" applyAlignment="1">
      <alignment vertical="top" wrapText="1"/>
      <protection/>
    </xf>
    <xf numFmtId="0" fontId="7" fillId="0" borderId="10" xfId="59" applyFont="1" applyBorder="1" applyAlignment="1">
      <alignment horizontal="left" vertical="top"/>
      <protection/>
    </xf>
    <xf numFmtId="0" fontId="7" fillId="0" borderId="23" xfId="59" applyFont="1" applyBorder="1" applyAlignment="1">
      <alignment horizontal="left" vertical="top"/>
      <protection/>
    </xf>
    <xf numFmtId="0" fontId="15" fillId="0" borderId="12" xfId="56" applyFont="1" applyBorder="1" applyAlignment="1">
      <alignment vertical="top"/>
      <protection/>
    </xf>
    <xf numFmtId="0" fontId="17" fillId="33" borderId="11" xfId="59" applyFont="1" applyFill="1" applyBorder="1" applyAlignment="1" applyProtection="1">
      <alignment vertical="center" wrapText="1"/>
      <protection locked="0"/>
    </xf>
    <xf numFmtId="0" fontId="15" fillId="0" borderId="11" xfId="59" applyFont="1" applyBorder="1" applyAlignment="1">
      <alignment vertical="top"/>
      <protection/>
    </xf>
    <xf numFmtId="0" fontId="4" fillId="0" borderId="11" xfId="56" applyFont="1" applyBorder="1" applyAlignment="1">
      <alignment vertical="top"/>
      <protection/>
    </xf>
    <xf numFmtId="0" fontId="12" fillId="0" borderId="11" xfId="59" applyFont="1" applyBorder="1" applyAlignment="1" applyProtection="1">
      <alignment vertical="center" wrapText="1"/>
      <protection locked="0"/>
    </xf>
    <xf numFmtId="0" fontId="16" fillId="0" borderId="11" xfId="59" applyFont="1" applyBorder="1" applyAlignment="1">
      <alignment vertical="center" wrapText="1"/>
      <protection/>
    </xf>
    <xf numFmtId="2" fontId="14" fillId="0" borderId="17" xfId="59" applyNumberFormat="1" applyFont="1" applyBorder="1" applyAlignment="1">
      <alignment horizontal="right" vertical="top"/>
      <protection/>
    </xf>
    <xf numFmtId="0" fontId="4" fillId="0" borderId="13" xfId="59" applyFont="1" applyBorder="1" applyAlignment="1">
      <alignment vertical="top" wrapText="1"/>
      <protection/>
    </xf>
    <xf numFmtId="0" fontId="16" fillId="0" borderId="11" xfId="59" applyFont="1" applyFill="1" applyBorder="1" applyAlignment="1" applyProtection="1">
      <alignment vertical="center" wrapText="1"/>
      <protection locked="0"/>
    </xf>
    <xf numFmtId="0" fontId="25" fillId="0" borderId="14" xfId="0" applyFont="1" applyFill="1" applyBorder="1" applyAlignment="1">
      <alignment horizontal="left" vertical="top" wrapText="1"/>
    </xf>
    <xf numFmtId="0" fontId="64" fillId="0" borderId="14" xfId="0" applyFont="1" applyFill="1" applyBorder="1" applyAlignment="1">
      <alignment horizontal="left" vertical="top" wrapText="1"/>
    </xf>
    <xf numFmtId="0" fontId="65" fillId="0" borderId="14"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4" xfId="55" applyFont="1" applyFill="1" applyBorder="1" applyAlignment="1">
      <alignment horizontal="left" vertical="top" wrapText="1"/>
      <protection/>
    </xf>
    <xf numFmtId="2" fontId="14" fillId="0" borderId="21" xfId="59" applyNumberFormat="1" applyFont="1" applyFill="1" applyBorder="1" applyAlignment="1">
      <alignment vertical="top"/>
      <protection/>
    </xf>
    <xf numFmtId="0" fontId="4" fillId="0" borderId="14" xfId="56" applyFont="1" applyBorder="1" applyAlignment="1">
      <alignment vertical="top"/>
      <protection/>
    </xf>
    <xf numFmtId="0" fontId="14" fillId="0" borderId="13" xfId="59" applyFont="1" applyBorder="1" applyAlignment="1">
      <alignment horizontal="center" vertical="top"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7" fillId="0" borderId="27" xfId="56" applyNumberFormat="1" applyFont="1" applyFill="1" applyBorder="1" applyAlignment="1" applyProtection="1">
      <alignment horizontal="center" vertical="top"/>
      <protection/>
    </xf>
    <xf numFmtId="0" fontId="7" fillId="0" borderId="28" xfId="56" applyNumberFormat="1" applyFont="1" applyFill="1" applyBorder="1" applyAlignment="1" applyProtection="1">
      <alignment horizontal="center" vertical="top"/>
      <protection/>
    </xf>
    <xf numFmtId="0" fontId="7" fillId="0" borderId="29" xfId="56" applyNumberFormat="1" applyFont="1" applyFill="1" applyBorder="1" applyAlignment="1" applyProtection="1">
      <alignment horizontal="center" vertical="top"/>
      <protection/>
    </xf>
    <xf numFmtId="0" fontId="7" fillId="0" borderId="30" xfId="56" applyNumberFormat="1" applyFont="1" applyFill="1" applyBorder="1" applyAlignment="1" applyProtection="1">
      <alignment horizontal="center" vertical="top"/>
      <protection/>
    </xf>
    <xf numFmtId="0" fontId="7" fillId="0" borderId="0" xfId="56" applyNumberFormat="1" applyFont="1" applyFill="1" applyBorder="1" applyAlignment="1" applyProtection="1">
      <alignment horizontal="center" vertical="top"/>
      <protection/>
    </xf>
    <xf numFmtId="0" fontId="7" fillId="0" borderId="31"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7"/>
  <sheetViews>
    <sheetView showGridLines="0" zoomScale="85" zoomScaleNormal="85" zoomScalePageLayoutView="0" workbookViewId="0" topLeftCell="A1">
      <selection activeCell="B15" sqref="B15"/>
    </sheetView>
  </sheetViews>
  <sheetFormatPr defaultColWidth="9.140625" defaultRowHeight="15"/>
  <cols>
    <col min="1" max="1" width="9.57421875" style="1" customWidth="1"/>
    <col min="2" max="2" width="59.8515625" style="1" customWidth="1"/>
    <col min="3" max="3" width="17.00390625" style="1" hidden="1" customWidth="1"/>
    <col min="4" max="4" width="10.57421875" style="1" customWidth="1"/>
    <col min="5" max="5" width="9.28125" style="1" customWidth="1"/>
    <col min="6" max="6" width="16.7109375" style="1" customWidth="1"/>
    <col min="7" max="13" width="0" style="1" hidden="1" customWidth="1"/>
    <col min="14" max="14" width="0" style="2" hidden="1" customWidth="1"/>
    <col min="15" max="51" width="0" style="1" hidden="1" customWidth="1"/>
    <col min="52" max="52" width="12.42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97</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240</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241</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27">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34">
        <v>7</v>
      </c>
      <c r="BB12" s="34">
        <v>54</v>
      </c>
      <c r="BC12" s="34">
        <v>8</v>
      </c>
      <c r="IE12" s="18"/>
      <c r="IF12" s="18"/>
      <c r="IG12" s="18"/>
      <c r="IH12" s="18"/>
      <c r="II12" s="18"/>
    </row>
    <row r="13" spans="1:243" s="17" customFormat="1" ht="18">
      <c r="A13" s="34">
        <v>1</v>
      </c>
      <c r="B13" s="35" t="s">
        <v>94</v>
      </c>
      <c r="C13" s="33"/>
      <c r="D13" s="76"/>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8"/>
      <c r="IA13" s="17">
        <v>1</v>
      </c>
      <c r="IB13" s="17" t="s">
        <v>94</v>
      </c>
      <c r="IE13" s="18"/>
      <c r="IF13" s="18"/>
      <c r="IG13" s="18"/>
      <c r="IH13" s="18"/>
      <c r="II13" s="18"/>
    </row>
    <row r="14" spans="1:243" s="21" customFormat="1" ht="15.75">
      <c r="A14" s="31">
        <v>1.01</v>
      </c>
      <c r="B14" s="68" t="s">
        <v>98</v>
      </c>
      <c r="C14" s="25" t="s">
        <v>53</v>
      </c>
      <c r="D14" s="76"/>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IA14" s="21">
        <v>1.01</v>
      </c>
      <c r="IB14" s="21" t="s">
        <v>98</v>
      </c>
      <c r="IC14" s="21" t="s">
        <v>53</v>
      </c>
      <c r="IE14" s="22"/>
      <c r="IF14" s="22" t="s">
        <v>34</v>
      </c>
      <c r="IG14" s="22" t="s">
        <v>35</v>
      </c>
      <c r="IH14" s="22">
        <v>10</v>
      </c>
      <c r="II14" s="22" t="s">
        <v>36</v>
      </c>
    </row>
    <row r="15" spans="1:243" s="21" customFormat="1" ht="93.75" customHeight="1">
      <c r="A15" s="31">
        <v>1.02</v>
      </c>
      <c r="B15" s="68" t="s">
        <v>99</v>
      </c>
      <c r="C15" s="25" t="s">
        <v>54</v>
      </c>
      <c r="D15" s="76"/>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8"/>
      <c r="IA15" s="21">
        <v>1.02</v>
      </c>
      <c r="IB15" s="21" t="s">
        <v>99</v>
      </c>
      <c r="IC15" s="21" t="s">
        <v>54</v>
      </c>
      <c r="IE15" s="22"/>
      <c r="IF15" s="22"/>
      <c r="IG15" s="22"/>
      <c r="IH15" s="22"/>
      <c r="II15" s="22"/>
    </row>
    <row r="16" spans="1:243" s="21" customFormat="1" ht="42.75">
      <c r="A16" s="31">
        <v>1.03</v>
      </c>
      <c r="B16" s="68" t="s">
        <v>100</v>
      </c>
      <c r="C16" s="25" t="s">
        <v>55</v>
      </c>
      <c r="D16" s="44">
        <v>113</v>
      </c>
      <c r="E16" s="45" t="s">
        <v>227</v>
      </c>
      <c r="F16" s="46">
        <v>180.14</v>
      </c>
      <c r="G16" s="36"/>
      <c r="H16" s="37"/>
      <c r="I16" s="38" t="s">
        <v>38</v>
      </c>
      <c r="J16" s="39">
        <f>IF(I16="Less(-)",-1,1)</f>
        <v>1</v>
      </c>
      <c r="K16" s="37" t="s">
        <v>39</v>
      </c>
      <c r="L16" s="37" t="s">
        <v>4</v>
      </c>
      <c r="M16" s="40"/>
      <c r="N16" s="37"/>
      <c r="O16" s="37"/>
      <c r="P16" s="41"/>
      <c r="Q16" s="37"/>
      <c r="R16" s="37"/>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2"/>
      <c r="BA16" s="43">
        <f>(total_amount_ba($B$2,$D$2,D16,F16,J16,K16,M16))</f>
        <v>20355.82</v>
      </c>
      <c r="BB16" s="30">
        <f>BA16+SUM(N16:AZ16)</f>
        <v>20355.82</v>
      </c>
      <c r="BC16" s="28" t="str">
        <f>SpellNumber(L16,BB16)</f>
        <v>INR  Twenty Thousand Three Hundred &amp; Fifty Five  and Paise Eighty Two Only</v>
      </c>
      <c r="IA16" s="21">
        <v>1.03</v>
      </c>
      <c r="IB16" s="21" t="s">
        <v>100</v>
      </c>
      <c r="IC16" s="21" t="s">
        <v>55</v>
      </c>
      <c r="ID16" s="21">
        <v>113</v>
      </c>
      <c r="IE16" s="22" t="s">
        <v>227</v>
      </c>
      <c r="IF16" s="22" t="s">
        <v>40</v>
      </c>
      <c r="IG16" s="22" t="s">
        <v>35</v>
      </c>
      <c r="IH16" s="22">
        <v>123.223</v>
      </c>
      <c r="II16" s="22" t="s">
        <v>37</v>
      </c>
    </row>
    <row r="17" spans="1:243" s="21" customFormat="1" ht="69" customHeight="1">
      <c r="A17" s="31">
        <v>1.04</v>
      </c>
      <c r="B17" s="69" t="s">
        <v>101</v>
      </c>
      <c r="C17" s="25" t="s">
        <v>63</v>
      </c>
      <c r="D17" s="44">
        <v>113</v>
      </c>
      <c r="E17" s="45" t="s">
        <v>227</v>
      </c>
      <c r="F17" s="46">
        <v>222.67</v>
      </c>
      <c r="G17" s="36"/>
      <c r="H17" s="37"/>
      <c r="I17" s="38" t="s">
        <v>38</v>
      </c>
      <c r="J17" s="39">
        <f>IF(I17="Less(-)",-1,1)</f>
        <v>1</v>
      </c>
      <c r="K17" s="37" t="s">
        <v>39</v>
      </c>
      <c r="L17" s="37" t="s">
        <v>4</v>
      </c>
      <c r="M17" s="40"/>
      <c r="N17" s="37"/>
      <c r="O17" s="37"/>
      <c r="P17" s="41"/>
      <c r="Q17" s="37"/>
      <c r="R17" s="37"/>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2"/>
      <c r="BA17" s="43">
        <f>(total_amount_ba($B$2,$D$2,D17,F17,J17,K17,M17))</f>
        <v>25161.71</v>
      </c>
      <c r="BB17" s="30">
        <f>BA17+SUM(N17:AZ17)</f>
        <v>25161.71</v>
      </c>
      <c r="BC17" s="28" t="str">
        <f>SpellNumber(L17,BB17)</f>
        <v>INR  Twenty Five Thousand One Hundred &amp; Sixty One  and Paise Seventy One Only</v>
      </c>
      <c r="IA17" s="21">
        <v>1.04</v>
      </c>
      <c r="IB17" s="21" t="s">
        <v>101</v>
      </c>
      <c r="IC17" s="21" t="s">
        <v>63</v>
      </c>
      <c r="ID17" s="21">
        <v>113</v>
      </c>
      <c r="IE17" s="22" t="s">
        <v>227</v>
      </c>
      <c r="IF17" s="22"/>
      <c r="IG17" s="22"/>
      <c r="IH17" s="22"/>
      <c r="II17" s="22"/>
    </row>
    <row r="18" spans="1:243" s="21" customFormat="1" ht="15.75">
      <c r="A18" s="31">
        <v>1.05</v>
      </c>
      <c r="B18" s="68" t="s">
        <v>102</v>
      </c>
      <c r="C18" s="25" t="s">
        <v>56</v>
      </c>
      <c r="D18" s="76"/>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8"/>
      <c r="IA18" s="21">
        <v>1.05</v>
      </c>
      <c r="IB18" s="21" t="s">
        <v>102</v>
      </c>
      <c r="IC18" s="21" t="s">
        <v>56</v>
      </c>
      <c r="IE18" s="22"/>
      <c r="IF18" s="22" t="s">
        <v>41</v>
      </c>
      <c r="IG18" s="22" t="s">
        <v>42</v>
      </c>
      <c r="IH18" s="22">
        <v>213</v>
      </c>
      <c r="II18" s="22" t="s">
        <v>37</v>
      </c>
    </row>
    <row r="19" spans="1:243" s="21" customFormat="1" ht="47.25">
      <c r="A19" s="31">
        <v>1.06</v>
      </c>
      <c r="B19" s="68" t="s">
        <v>103</v>
      </c>
      <c r="C19" s="25" t="s">
        <v>64</v>
      </c>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8"/>
      <c r="IA19" s="21">
        <v>1.06</v>
      </c>
      <c r="IB19" s="21" t="s">
        <v>103</v>
      </c>
      <c r="IC19" s="21" t="s">
        <v>64</v>
      </c>
      <c r="IE19" s="22"/>
      <c r="IF19" s="22"/>
      <c r="IG19" s="22"/>
      <c r="IH19" s="22"/>
      <c r="II19" s="22"/>
    </row>
    <row r="20" spans="1:243" s="21" customFormat="1" ht="47.25">
      <c r="A20" s="31">
        <v>1.07</v>
      </c>
      <c r="B20" s="69" t="s">
        <v>104</v>
      </c>
      <c r="C20" s="25" t="s">
        <v>65</v>
      </c>
      <c r="D20" s="44">
        <v>2.5</v>
      </c>
      <c r="E20" s="45" t="s">
        <v>227</v>
      </c>
      <c r="F20" s="46">
        <v>5546.73</v>
      </c>
      <c r="G20" s="36"/>
      <c r="H20" s="37"/>
      <c r="I20" s="38" t="s">
        <v>38</v>
      </c>
      <c r="J20" s="39">
        <f>IF(I20="Less(-)",-1,1)</f>
        <v>1</v>
      </c>
      <c r="K20" s="37" t="s">
        <v>39</v>
      </c>
      <c r="L20" s="37" t="s">
        <v>4</v>
      </c>
      <c r="M20" s="40"/>
      <c r="N20" s="37"/>
      <c r="O20" s="37"/>
      <c r="P20" s="41"/>
      <c r="Q20" s="37"/>
      <c r="R20" s="37"/>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2"/>
      <c r="BA20" s="43">
        <f>(total_amount_ba($B$2,$D$2,D20,F20,J20,K20,M20))</f>
        <v>13866.83</v>
      </c>
      <c r="BB20" s="30">
        <f>BA20+SUM(N20:AZ20)</f>
        <v>13866.83</v>
      </c>
      <c r="BC20" s="28" t="str">
        <f>SpellNumber(L20,BB20)</f>
        <v>INR  Thirteen Thousand Eight Hundred &amp; Sixty Six  and Paise Eighty Three Only</v>
      </c>
      <c r="IA20" s="21">
        <v>1.07</v>
      </c>
      <c r="IB20" s="21" t="s">
        <v>104</v>
      </c>
      <c r="IC20" s="21" t="s">
        <v>65</v>
      </c>
      <c r="ID20" s="21">
        <v>2.5</v>
      </c>
      <c r="IE20" s="22" t="s">
        <v>227</v>
      </c>
      <c r="IF20" s="22"/>
      <c r="IG20" s="22"/>
      <c r="IH20" s="22"/>
      <c r="II20" s="22"/>
    </row>
    <row r="21" spans="1:243" s="21" customFormat="1" ht="15.75">
      <c r="A21" s="31">
        <v>1.08</v>
      </c>
      <c r="B21" s="69" t="s">
        <v>105</v>
      </c>
      <c r="C21" s="25" t="s">
        <v>57</v>
      </c>
      <c r="D21" s="7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8"/>
      <c r="IA21" s="21">
        <v>1.08</v>
      </c>
      <c r="IB21" s="21" t="s">
        <v>105</v>
      </c>
      <c r="IC21" s="21" t="s">
        <v>57</v>
      </c>
      <c r="IE21" s="22"/>
      <c r="IF21" s="22"/>
      <c r="IG21" s="22"/>
      <c r="IH21" s="22"/>
      <c r="II21" s="22"/>
    </row>
    <row r="22" spans="1:243" s="21" customFormat="1" ht="31.5">
      <c r="A22" s="31">
        <v>1.09</v>
      </c>
      <c r="B22" s="69" t="s">
        <v>106</v>
      </c>
      <c r="C22" s="25" t="s">
        <v>66</v>
      </c>
      <c r="D22" s="7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8"/>
      <c r="IA22" s="21">
        <v>1.09</v>
      </c>
      <c r="IB22" s="21" t="s">
        <v>106</v>
      </c>
      <c r="IC22" s="21" t="s">
        <v>66</v>
      </c>
      <c r="IE22" s="22"/>
      <c r="IF22" s="22"/>
      <c r="IG22" s="22"/>
      <c r="IH22" s="22"/>
      <c r="II22" s="22"/>
    </row>
    <row r="23" spans="1:243" s="21" customFormat="1" ht="42.75">
      <c r="A23" s="31">
        <v>1.1</v>
      </c>
      <c r="B23" s="69" t="s">
        <v>107</v>
      </c>
      <c r="C23" s="25" t="s">
        <v>58</v>
      </c>
      <c r="D23" s="44">
        <v>25</v>
      </c>
      <c r="E23" s="45" t="s">
        <v>228</v>
      </c>
      <c r="F23" s="46">
        <v>270.01</v>
      </c>
      <c r="G23" s="36"/>
      <c r="H23" s="37"/>
      <c r="I23" s="38" t="s">
        <v>38</v>
      </c>
      <c r="J23" s="39">
        <f aca="true" t="shared" si="0" ref="J23:J28">IF(I23="Less(-)",-1,1)</f>
        <v>1</v>
      </c>
      <c r="K23" s="37" t="s">
        <v>39</v>
      </c>
      <c r="L23" s="37" t="s">
        <v>4</v>
      </c>
      <c r="M23" s="40"/>
      <c r="N23" s="37"/>
      <c r="O23" s="37"/>
      <c r="P23" s="41"/>
      <c r="Q23" s="37"/>
      <c r="R23" s="37"/>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2"/>
      <c r="BA23" s="43">
        <f aca="true" t="shared" si="1" ref="BA23:BA28">(total_amount_ba($B$2,$D$2,D23,F23,J23,K23,M23))</f>
        <v>6750.25</v>
      </c>
      <c r="BB23" s="30">
        <f aca="true" t="shared" si="2" ref="BB23:BB28">BA23+SUM(N23:AZ23)</f>
        <v>6750.25</v>
      </c>
      <c r="BC23" s="28" t="str">
        <f aca="true" t="shared" si="3" ref="BC23:BC28">SpellNumber(L23,BB23)</f>
        <v>INR  Six Thousand Seven Hundred &amp; Fifty  and Paise Twenty Five Only</v>
      </c>
      <c r="IA23" s="21">
        <v>1.1</v>
      </c>
      <c r="IB23" s="21" t="s">
        <v>107</v>
      </c>
      <c r="IC23" s="21" t="s">
        <v>58</v>
      </c>
      <c r="ID23" s="21">
        <v>25</v>
      </c>
      <c r="IE23" s="22" t="s">
        <v>228</v>
      </c>
      <c r="IF23" s="22" t="s">
        <v>34</v>
      </c>
      <c r="IG23" s="22" t="s">
        <v>43</v>
      </c>
      <c r="IH23" s="22">
        <v>10</v>
      </c>
      <c r="II23" s="22" t="s">
        <v>37</v>
      </c>
    </row>
    <row r="24" spans="1:243" s="21" customFormat="1" ht="42.75">
      <c r="A24" s="31">
        <v>1.11</v>
      </c>
      <c r="B24" s="69" t="s">
        <v>108</v>
      </c>
      <c r="C24" s="25" t="s">
        <v>67</v>
      </c>
      <c r="D24" s="44">
        <v>49</v>
      </c>
      <c r="E24" s="45" t="s">
        <v>228</v>
      </c>
      <c r="F24" s="46">
        <v>587.07</v>
      </c>
      <c r="G24" s="36"/>
      <c r="H24" s="37"/>
      <c r="I24" s="38" t="s">
        <v>38</v>
      </c>
      <c r="J24" s="39">
        <f t="shared" si="0"/>
        <v>1</v>
      </c>
      <c r="K24" s="37" t="s">
        <v>39</v>
      </c>
      <c r="L24" s="37" t="s">
        <v>4</v>
      </c>
      <c r="M24" s="40"/>
      <c r="N24" s="37"/>
      <c r="O24" s="37"/>
      <c r="P24" s="41"/>
      <c r="Q24" s="37"/>
      <c r="R24" s="37"/>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2"/>
      <c r="BA24" s="43">
        <f t="shared" si="1"/>
        <v>28766.43</v>
      </c>
      <c r="BB24" s="30">
        <f t="shared" si="2"/>
        <v>28766.43</v>
      </c>
      <c r="BC24" s="28" t="str">
        <f t="shared" si="3"/>
        <v>INR  Twenty Eight Thousand Seven Hundred &amp; Sixty Six  and Paise Forty Three Only</v>
      </c>
      <c r="IA24" s="21">
        <v>1.11</v>
      </c>
      <c r="IB24" s="21" t="s">
        <v>108</v>
      </c>
      <c r="IC24" s="21" t="s">
        <v>67</v>
      </c>
      <c r="ID24" s="21">
        <v>49</v>
      </c>
      <c r="IE24" s="22" t="s">
        <v>228</v>
      </c>
      <c r="IF24" s="22"/>
      <c r="IG24" s="22"/>
      <c r="IH24" s="22"/>
      <c r="II24" s="22"/>
    </row>
    <row r="25" spans="1:243" s="21" customFormat="1" ht="42.75">
      <c r="A25" s="31">
        <v>1.12</v>
      </c>
      <c r="B25" s="69" t="s">
        <v>109</v>
      </c>
      <c r="C25" s="25" t="s">
        <v>68</v>
      </c>
      <c r="D25" s="44">
        <v>14</v>
      </c>
      <c r="E25" s="45" t="s">
        <v>228</v>
      </c>
      <c r="F25" s="46">
        <v>672.12</v>
      </c>
      <c r="G25" s="36"/>
      <c r="H25" s="37"/>
      <c r="I25" s="38" t="s">
        <v>38</v>
      </c>
      <c r="J25" s="39">
        <f t="shared" si="0"/>
        <v>1</v>
      </c>
      <c r="K25" s="37" t="s">
        <v>39</v>
      </c>
      <c r="L25" s="37" t="s">
        <v>4</v>
      </c>
      <c r="M25" s="40"/>
      <c r="N25" s="37"/>
      <c r="O25" s="37"/>
      <c r="P25" s="41"/>
      <c r="Q25" s="37"/>
      <c r="R25" s="37"/>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2"/>
      <c r="BA25" s="43">
        <f t="shared" si="1"/>
        <v>9409.68</v>
      </c>
      <c r="BB25" s="30">
        <f t="shared" si="2"/>
        <v>9409.68</v>
      </c>
      <c r="BC25" s="28" t="str">
        <f t="shared" si="3"/>
        <v>INR  Nine Thousand Four Hundred &amp; Nine  and Paise Sixty Eight Only</v>
      </c>
      <c r="IA25" s="21">
        <v>1.12</v>
      </c>
      <c r="IB25" s="21" t="s">
        <v>109</v>
      </c>
      <c r="IC25" s="21" t="s">
        <v>68</v>
      </c>
      <c r="ID25" s="21">
        <v>14</v>
      </c>
      <c r="IE25" s="22" t="s">
        <v>228</v>
      </c>
      <c r="IF25" s="22" t="s">
        <v>40</v>
      </c>
      <c r="IG25" s="22" t="s">
        <v>35</v>
      </c>
      <c r="IH25" s="22">
        <v>123.223</v>
      </c>
      <c r="II25" s="22" t="s">
        <v>37</v>
      </c>
    </row>
    <row r="26" spans="1:243" s="21" customFormat="1" ht="42.75">
      <c r="A26" s="31">
        <v>1.13</v>
      </c>
      <c r="B26" s="69" t="s">
        <v>110</v>
      </c>
      <c r="C26" s="25" t="s">
        <v>69</v>
      </c>
      <c r="D26" s="44">
        <v>37</v>
      </c>
      <c r="E26" s="45" t="s">
        <v>228</v>
      </c>
      <c r="F26" s="46">
        <v>533.41</v>
      </c>
      <c r="G26" s="36"/>
      <c r="H26" s="37"/>
      <c r="I26" s="38" t="s">
        <v>38</v>
      </c>
      <c r="J26" s="39">
        <f t="shared" si="0"/>
        <v>1</v>
      </c>
      <c r="K26" s="37" t="s">
        <v>39</v>
      </c>
      <c r="L26" s="37" t="s">
        <v>4</v>
      </c>
      <c r="M26" s="40"/>
      <c r="N26" s="37"/>
      <c r="O26" s="37"/>
      <c r="P26" s="41"/>
      <c r="Q26" s="37"/>
      <c r="R26" s="37"/>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2"/>
      <c r="BA26" s="43">
        <f t="shared" si="1"/>
        <v>19736.17</v>
      </c>
      <c r="BB26" s="30">
        <f t="shared" si="2"/>
        <v>19736.17</v>
      </c>
      <c r="BC26" s="28" t="str">
        <f t="shared" si="3"/>
        <v>INR  Nineteen Thousand Seven Hundred &amp; Thirty Six  and Paise Seventeen Only</v>
      </c>
      <c r="IA26" s="21">
        <v>1.13</v>
      </c>
      <c r="IB26" s="21" t="s">
        <v>110</v>
      </c>
      <c r="IC26" s="21" t="s">
        <v>69</v>
      </c>
      <c r="ID26" s="21">
        <v>37</v>
      </c>
      <c r="IE26" s="22" t="s">
        <v>228</v>
      </c>
      <c r="IF26" s="22" t="s">
        <v>44</v>
      </c>
      <c r="IG26" s="22" t="s">
        <v>45</v>
      </c>
      <c r="IH26" s="22">
        <v>10</v>
      </c>
      <c r="II26" s="22" t="s">
        <v>37</v>
      </c>
    </row>
    <row r="27" spans="1:243" s="21" customFormat="1" ht="42.75">
      <c r="A27" s="31">
        <v>1.14</v>
      </c>
      <c r="B27" s="70" t="s">
        <v>111</v>
      </c>
      <c r="C27" s="25" t="s">
        <v>70</v>
      </c>
      <c r="D27" s="44">
        <v>22</v>
      </c>
      <c r="E27" s="45" t="s">
        <v>228</v>
      </c>
      <c r="F27" s="46">
        <v>705.17</v>
      </c>
      <c r="G27" s="36"/>
      <c r="H27" s="37"/>
      <c r="I27" s="38" t="s">
        <v>38</v>
      </c>
      <c r="J27" s="39">
        <f t="shared" si="0"/>
        <v>1</v>
      </c>
      <c r="K27" s="37" t="s">
        <v>39</v>
      </c>
      <c r="L27" s="37" t="s">
        <v>4</v>
      </c>
      <c r="M27" s="40"/>
      <c r="N27" s="37"/>
      <c r="O27" s="37"/>
      <c r="P27" s="41"/>
      <c r="Q27" s="37"/>
      <c r="R27" s="37"/>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2"/>
      <c r="BA27" s="43">
        <f t="shared" si="1"/>
        <v>15513.74</v>
      </c>
      <c r="BB27" s="30">
        <f t="shared" si="2"/>
        <v>15513.74</v>
      </c>
      <c r="BC27" s="28" t="str">
        <f t="shared" si="3"/>
        <v>INR  Fifteen Thousand Five Hundred &amp; Thirteen  and Paise Seventy Four Only</v>
      </c>
      <c r="IA27" s="21">
        <v>1.14</v>
      </c>
      <c r="IB27" s="21" t="s">
        <v>111</v>
      </c>
      <c r="IC27" s="21" t="s">
        <v>70</v>
      </c>
      <c r="ID27" s="21">
        <v>22</v>
      </c>
      <c r="IE27" s="22" t="s">
        <v>228</v>
      </c>
      <c r="IF27" s="22"/>
      <c r="IG27" s="22"/>
      <c r="IH27" s="22"/>
      <c r="II27" s="22"/>
    </row>
    <row r="28" spans="1:243" s="21" customFormat="1" ht="63">
      <c r="A28" s="31">
        <v>1.15</v>
      </c>
      <c r="B28" s="69" t="s">
        <v>112</v>
      </c>
      <c r="C28" s="25" t="s">
        <v>71</v>
      </c>
      <c r="D28" s="44">
        <v>12</v>
      </c>
      <c r="E28" s="45" t="s">
        <v>228</v>
      </c>
      <c r="F28" s="46">
        <v>270.01</v>
      </c>
      <c r="G28" s="36"/>
      <c r="H28" s="37"/>
      <c r="I28" s="38" t="s">
        <v>38</v>
      </c>
      <c r="J28" s="39">
        <f t="shared" si="0"/>
        <v>1</v>
      </c>
      <c r="K28" s="37" t="s">
        <v>39</v>
      </c>
      <c r="L28" s="37" t="s">
        <v>4</v>
      </c>
      <c r="M28" s="40"/>
      <c r="N28" s="37"/>
      <c r="O28" s="37"/>
      <c r="P28" s="41"/>
      <c r="Q28" s="37"/>
      <c r="R28" s="37"/>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2"/>
      <c r="BA28" s="43">
        <f t="shared" si="1"/>
        <v>3240.12</v>
      </c>
      <c r="BB28" s="30">
        <f t="shared" si="2"/>
        <v>3240.12</v>
      </c>
      <c r="BC28" s="28" t="str">
        <f t="shared" si="3"/>
        <v>INR  Three Thousand Two Hundred &amp; Forty  and Paise Twelve Only</v>
      </c>
      <c r="IA28" s="21">
        <v>1.15</v>
      </c>
      <c r="IB28" s="21" t="s">
        <v>112</v>
      </c>
      <c r="IC28" s="21" t="s">
        <v>71</v>
      </c>
      <c r="ID28" s="21">
        <v>12</v>
      </c>
      <c r="IE28" s="22" t="s">
        <v>228</v>
      </c>
      <c r="IF28" s="22"/>
      <c r="IG28" s="22"/>
      <c r="IH28" s="22"/>
      <c r="II28" s="22"/>
    </row>
    <row r="29" spans="1:243" s="21" customFormat="1" ht="47.25">
      <c r="A29" s="31">
        <v>1.16</v>
      </c>
      <c r="B29" s="68" t="s">
        <v>113</v>
      </c>
      <c r="C29" s="25" t="s">
        <v>72</v>
      </c>
      <c r="D29" s="7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8"/>
      <c r="IA29" s="21">
        <v>1.16</v>
      </c>
      <c r="IB29" s="21" t="s">
        <v>113</v>
      </c>
      <c r="IC29" s="21" t="s">
        <v>72</v>
      </c>
      <c r="IE29" s="22"/>
      <c r="IF29" s="22"/>
      <c r="IG29" s="22"/>
      <c r="IH29" s="22"/>
      <c r="II29" s="22"/>
    </row>
    <row r="30" spans="1:243" s="21" customFormat="1" ht="57">
      <c r="A30" s="31">
        <v>1.17</v>
      </c>
      <c r="B30" s="68" t="s">
        <v>114</v>
      </c>
      <c r="C30" s="25" t="s">
        <v>73</v>
      </c>
      <c r="D30" s="44">
        <v>4120</v>
      </c>
      <c r="E30" s="45" t="s">
        <v>229</v>
      </c>
      <c r="F30" s="46">
        <v>78.61</v>
      </c>
      <c r="G30" s="36"/>
      <c r="H30" s="37"/>
      <c r="I30" s="38" t="s">
        <v>38</v>
      </c>
      <c r="J30" s="39">
        <f>IF(I30="Less(-)",-1,1)</f>
        <v>1</v>
      </c>
      <c r="K30" s="37" t="s">
        <v>39</v>
      </c>
      <c r="L30" s="37" t="s">
        <v>4</v>
      </c>
      <c r="M30" s="40"/>
      <c r="N30" s="37"/>
      <c r="O30" s="37"/>
      <c r="P30" s="41"/>
      <c r="Q30" s="37"/>
      <c r="R30" s="37"/>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2"/>
      <c r="BA30" s="43">
        <f>(total_amount_ba($B$2,$D$2,D30,F30,J30,K30,M30))</f>
        <v>323873.2</v>
      </c>
      <c r="BB30" s="30">
        <f>BA30+SUM(N30:AZ30)</f>
        <v>323873.2</v>
      </c>
      <c r="BC30" s="28" t="str">
        <f>SpellNumber(L30,BB30)</f>
        <v>INR  Three Lakh Twenty Three Thousand Eight Hundred &amp; Seventy Three  and Paise Twenty Only</v>
      </c>
      <c r="IA30" s="21">
        <v>1.17</v>
      </c>
      <c r="IB30" s="21" t="s">
        <v>114</v>
      </c>
      <c r="IC30" s="21" t="s">
        <v>73</v>
      </c>
      <c r="ID30" s="21">
        <v>4120</v>
      </c>
      <c r="IE30" s="22" t="s">
        <v>229</v>
      </c>
      <c r="IF30" s="22"/>
      <c r="IG30" s="22"/>
      <c r="IH30" s="22"/>
      <c r="II30" s="22"/>
    </row>
    <row r="31" spans="1:243" s="21" customFormat="1" ht="47.25">
      <c r="A31" s="31">
        <v>1.18</v>
      </c>
      <c r="B31" s="68" t="s">
        <v>115</v>
      </c>
      <c r="C31" s="25" t="s">
        <v>59</v>
      </c>
      <c r="D31" s="7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8"/>
      <c r="IA31" s="21">
        <v>1.18</v>
      </c>
      <c r="IB31" s="21" t="s">
        <v>115</v>
      </c>
      <c r="IC31" s="21" t="s">
        <v>59</v>
      </c>
      <c r="IE31" s="22"/>
      <c r="IF31" s="22"/>
      <c r="IG31" s="22"/>
      <c r="IH31" s="22"/>
      <c r="II31" s="22"/>
    </row>
    <row r="32" spans="1:243" s="21" customFormat="1" ht="42.75">
      <c r="A32" s="31">
        <v>1.19</v>
      </c>
      <c r="B32" s="68" t="s">
        <v>114</v>
      </c>
      <c r="C32" s="25" t="s">
        <v>74</v>
      </c>
      <c r="D32" s="44">
        <v>885</v>
      </c>
      <c r="E32" s="45" t="s">
        <v>229</v>
      </c>
      <c r="F32" s="46">
        <v>78.61</v>
      </c>
      <c r="G32" s="36"/>
      <c r="H32" s="37"/>
      <c r="I32" s="38" t="s">
        <v>38</v>
      </c>
      <c r="J32" s="39">
        <f>IF(I32="Less(-)",-1,1)</f>
        <v>1</v>
      </c>
      <c r="K32" s="37" t="s">
        <v>39</v>
      </c>
      <c r="L32" s="37" t="s">
        <v>4</v>
      </c>
      <c r="M32" s="40"/>
      <c r="N32" s="37"/>
      <c r="O32" s="37"/>
      <c r="P32" s="41"/>
      <c r="Q32" s="37"/>
      <c r="R32" s="37"/>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2"/>
      <c r="BA32" s="43">
        <f>(total_amount_ba($B$2,$D$2,D32,F32,J32,K32,M32))</f>
        <v>69569.85</v>
      </c>
      <c r="BB32" s="30">
        <f>BA32+SUM(N32:AZ32)</f>
        <v>69569.85</v>
      </c>
      <c r="BC32" s="28" t="str">
        <f>SpellNumber(L32,BB32)</f>
        <v>INR  Sixty Nine Thousand Five Hundred &amp; Sixty Nine  and Paise Eighty Five Only</v>
      </c>
      <c r="IA32" s="21">
        <v>1.19</v>
      </c>
      <c r="IB32" s="21" t="s">
        <v>114</v>
      </c>
      <c r="IC32" s="21" t="s">
        <v>74</v>
      </c>
      <c r="ID32" s="21">
        <v>885</v>
      </c>
      <c r="IE32" s="22" t="s">
        <v>229</v>
      </c>
      <c r="IF32" s="22"/>
      <c r="IG32" s="22"/>
      <c r="IH32" s="22"/>
      <c r="II32" s="22"/>
    </row>
    <row r="33" spans="1:243" s="21" customFormat="1" ht="275.25" customHeight="1">
      <c r="A33" s="31">
        <v>1.2</v>
      </c>
      <c r="B33" s="68" t="s">
        <v>116</v>
      </c>
      <c r="C33" s="25" t="s">
        <v>75</v>
      </c>
      <c r="D33" s="7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8"/>
      <c r="IA33" s="21">
        <v>1.2</v>
      </c>
      <c r="IB33" s="32" t="s">
        <v>116</v>
      </c>
      <c r="IC33" s="21" t="s">
        <v>75</v>
      </c>
      <c r="IE33" s="22"/>
      <c r="IF33" s="22"/>
      <c r="IG33" s="22"/>
      <c r="IH33" s="22"/>
      <c r="II33" s="22"/>
    </row>
    <row r="34" spans="1:243" s="21" customFormat="1" ht="15.75">
      <c r="A34" s="31">
        <v>1.21</v>
      </c>
      <c r="B34" s="69" t="s">
        <v>117</v>
      </c>
      <c r="C34" s="25" t="s">
        <v>76</v>
      </c>
      <c r="D34" s="7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8"/>
      <c r="IA34" s="21">
        <v>1.21</v>
      </c>
      <c r="IB34" s="21" t="s">
        <v>117</v>
      </c>
      <c r="IC34" s="21" t="s">
        <v>76</v>
      </c>
      <c r="IE34" s="22"/>
      <c r="IF34" s="22"/>
      <c r="IG34" s="22"/>
      <c r="IH34" s="22"/>
      <c r="II34" s="22"/>
    </row>
    <row r="35" spans="1:243" s="21" customFormat="1" ht="42.75">
      <c r="A35" s="31">
        <v>1.22</v>
      </c>
      <c r="B35" s="68" t="s">
        <v>118</v>
      </c>
      <c r="C35" s="25" t="s">
        <v>77</v>
      </c>
      <c r="D35" s="44">
        <v>27.5</v>
      </c>
      <c r="E35" s="45" t="s">
        <v>227</v>
      </c>
      <c r="F35" s="46">
        <v>7539.98</v>
      </c>
      <c r="G35" s="36"/>
      <c r="H35" s="37"/>
      <c r="I35" s="38" t="s">
        <v>38</v>
      </c>
      <c r="J35" s="39">
        <f>IF(I35="Less(-)",-1,1)</f>
        <v>1</v>
      </c>
      <c r="K35" s="37" t="s">
        <v>39</v>
      </c>
      <c r="L35" s="37" t="s">
        <v>4</v>
      </c>
      <c r="M35" s="40"/>
      <c r="N35" s="37"/>
      <c r="O35" s="37"/>
      <c r="P35" s="41"/>
      <c r="Q35" s="37"/>
      <c r="R35" s="37"/>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2"/>
      <c r="BA35" s="43">
        <f>(total_amount_ba($B$2,$D$2,D35,F35,J35,K35,M35))</f>
        <v>207349.45</v>
      </c>
      <c r="BB35" s="30">
        <f>BA35+SUM(N35:AZ35)</f>
        <v>207349.45</v>
      </c>
      <c r="BC35" s="28" t="str">
        <f>SpellNumber(L35,BB35)</f>
        <v>INR  Two Lakh Seven Thousand Three Hundred &amp; Forty Nine  and Paise Forty Five Only</v>
      </c>
      <c r="IA35" s="21">
        <v>1.22</v>
      </c>
      <c r="IB35" s="21" t="s">
        <v>118</v>
      </c>
      <c r="IC35" s="21" t="s">
        <v>77</v>
      </c>
      <c r="ID35" s="21">
        <v>27.5</v>
      </c>
      <c r="IE35" s="22" t="s">
        <v>227</v>
      </c>
      <c r="IF35" s="22"/>
      <c r="IG35" s="22"/>
      <c r="IH35" s="22"/>
      <c r="II35" s="22"/>
    </row>
    <row r="36" spans="1:243" s="21" customFormat="1" ht="15.75">
      <c r="A36" s="31">
        <v>1.23</v>
      </c>
      <c r="B36" s="68" t="s">
        <v>119</v>
      </c>
      <c r="C36" s="25" t="s">
        <v>78</v>
      </c>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8"/>
      <c r="IA36" s="21">
        <v>1.23</v>
      </c>
      <c r="IB36" s="21" t="s">
        <v>119</v>
      </c>
      <c r="IC36" s="21" t="s">
        <v>78</v>
      </c>
      <c r="IE36" s="22"/>
      <c r="IF36" s="22"/>
      <c r="IG36" s="22"/>
      <c r="IH36" s="22"/>
      <c r="II36" s="22"/>
    </row>
    <row r="37" spans="1:243" s="21" customFormat="1" ht="42.75">
      <c r="A37" s="31">
        <v>1.24</v>
      </c>
      <c r="B37" s="68" t="s">
        <v>118</v>
      </c>
      <c r="C37" s="25" t="s">
        <v>79</v>
      </c>
      <c r="D37" s="44">
        <v>7</v>
      </c>
      <c r="E37" s="45" t="s">
        <v>227</v>
      </c>
      <c r="F37" s="46">
        <v>8962.47</v>
      </c>
      <c r="G37" s="36"/>
      <c r="H37" s="37"/>
      <c r="I37" s="38" t="s">
        <v>38</v>
      </c>
      <c r="J37" s="39">
        <f>IF(I37="Less(-)",-1,1)</f>
        <v>1</v>
      </c>
      <c r="K37" s="37" t="s">
        <v>39</v>
      </c>
      <c r="L37" s="37" t="s">
        <v>4</v>
      </c>
      <c r="M37" s="40"/>
      <c r="N37" s="37"/>
      <c r="O37" s="37"/>
      <c r="P37" s="41"/>
      <c r="Q37" s="37"/>
      <c r="R37" s="37"/>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2"/>
      <c r="BA37" s="43">
        <f>(total_amount_ba($B$2,$D$2,D37,F37,J37,K37,M37))</f>
        <v>62737.29</v>
      </c>
      <c r="BB37" s="30">
        <f>BA37+SUM(N37:AZ37)</f>
        <v>62737.29</v>
      </c>
      <c r="BC37" s="28" t="str">
        <f>SpellNumber(L37,BB37)</f>
        <v>INR  Sixty Two Thousand Seven Hundred &amp; Thirty Seven  and Paise Twenty Nine Only</v>
      </c>
      <c r="IA37" s="21">
        <v>1.24</v>
      </c>
      <c r="IB37" s="21" t="s">
        <v>118</v>
      </c>
      <c r="IC37" s="21" t="s">
        <v>79</v>
      </c>
      <c r="ID37" s="21">
        <v>7</v>
      </c>
      <c r="IE37" s="22" t="s">
        <v>227</v>
      </c>
      <c r="IF37" s="22"/>
      <c r="IG37" s="22"/>
      <c r="IH37" s="22"/>
      <c r="II37" s="22"/>
    </row>
    <row r="38" spans="1:243" s="21" customFormat="1" ht="47.25">
      <c r="A38" s="31">
        <v>1.25</v>
      </c>
      <c r="B38" s="68" t="s">
        <v>120</v>
      </c>
      <c r="C38" s="25" t="s">
        <v>60</v>
      </c>
      <c r="D38" s="44">
        <v>11</v>
      </c>
      <c r="E38" s="45" t="s">
        <v>230</v>
      </c>
      <c r="F38" s="46">
        <v>603.64</v>
      </c>
      <c r="G38" s="36"/>
      <c r="H38" s="37"/>
      <c r="I38" s="38" t="s">
        <v>38</v>
      </c>
      <c r="J38" s="39">
        <f>IF(I38="Less(-)",-1,1)</f>
        <v>1</v>
      </c>
      <c r="K38" s="37" t="s">
        <v>39</v>
      </c>
      <c r="L38" s="37" t="s">
        <v>4</v>
      </c>
      <c r="M38" s="40"/>
      <c r="N38" s="37"/>
      <c r="O38" s="37"/>
      <c r="P38" s="41"/>
      <c r="Q38" s="37"/>
      <c r="R38" s="37"/>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2"/>
      <c r="BA38" s="43">
        <f>(total_amount_ba($B$2,$D$2,D38,F38,J38,K38,M38))</f>
        <v>6640.04</v>
      </c>
      <c r="BB38" s="30">
        <f>BA38+SUM(N38:AZ38)</f>
        <v>6640.04</v>
      </c>
      <c r="BC38" s="28" t="str">
        <f>SpellNumber(L38,BB38)</f>
        <v>INR  Six Thousand Six Hundred &amp; Forty  and Paise Four Only</v>
      </c>
      <c r="IA38" s="21">
        <v>1.25</v>
      </c>
      <c r="IB38" s="21" t="s">
        <v>120</v>
      </c>
      <c r="IC38" s="21" t="s">
        <v>60</v>
      </c>
      <c r="ID38" s="21">
        <v>11</v>
      </c>
      <c r="IE38" s="22" t="s">
        <v>230</v>
      </c>
      <c r="IF38" s="22"/>
      <c r="IG38" s="22"/>
      <c r="IH38" s="22"/>
      <c r="II38" s="22"/>
    </row>
    <row r="39" spans="1:243" s="21" customFormat="1" ht="15.75">
      <c r="A39" s="31">
        <v>1.26</v>
      </c>
      <c r="B39" s="68" t="s">
        <v>121</v>
      </c>
      <c r="C39" s="25" t="s">
        <v>61</v>
      </c>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8"/>
      <c r="IA39" s="21">
        <v>1.26</v>
      </c>
      <c r="IB39" s="21" t="s">
        <v>121</v>
      </c>
      <c r="IC39" s="21" t="s">
        <v>61</v>
      </c>
      <c r="IE39" s="22"/>
      <c r="IF39" s="22"/>
      <c r="IG39" s="22"/>
      <c r="IH39" s="22"/>
      <c r="II39" s="22"/>
    </row>
    <row r="40" spans="1:243" s="21" customFormat="1" ht="63">
      <c r="A40" s="31">
        <v>1.27</v>
      </c>
      <c r="B40" s="69" t="s">
        <v>122</v>
      </c>
      <c r="C40" s="25" t="s">
        <v>80</v>
      </c>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8"/>
      <c r="IA40" s="21">
        <v>1.27</v>
      </c>
      <c r="IB40" s="21" t="s">
        <v>122</v>
      </c>
      <c r="IC40" s="21" t="s">
        <v>80</v>
      </c>
      <c r="IE40" s="22"/>
      <c r="IF40" s="22"/>
      <c r="IG40" s="22"/>
      <c r="IH40" s="22"/>
      <c r="II40" s="22"/>
    </row>
    <row r="41" spans="1:243" s="21" customFormat="1" ht="42.75">
      <c r="A41" s="31">
        <v>1.28</v>
      </c>
      <c r="B41" s="68" t="s">
        <v>123</v>
      </c>
      <c r="C41" s="25" t="s">
        <v>81</v>
      </c>
      <c r="D41" s="44">
        <v>55</v>
      </c>
      <c r="E41" s="45" t="s">
        <v>227</v>
      </c>
      <c r="F41" s="46">
        <v>7267.3</v>
      </c>
      <c r="G41" s="36"/>
      <c r="H41" s="37"/>
      <c r="I41" s="38" t="s">
        <v>38</v>
      </c>
      <c r="J41" s="39">
        <f>IF(I41="Less(-)",-1,1)</f>
        <v>1</v>
      </c>
      <c r="K41" s="37" t="s">
        <v>39</v>
      </c>
      <c r="L41" s="37" t="s">
        <v>4</v>
      </c>
      <c r="M41" s="40"/>
      <c r="N41" s="37"/>
      <c r="O41" s="37"/>
      <c r="P41" s="41"/>
      <c r="Q41" s="37"/>
      <c r="R41" s="37"/>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2"/>
      <c r="BA41" s="43">
        <f>(total_amount_ba($B$2,$D$2,D41,F41,J41,K41,M41))</f>
        <v>399701.5</v>
      </c>
      <c r="BB41" s="30">
        <f>BA41+SUM(N41:AZ41)</f>
        <v>399701.5</v>
      </c>
      <c r="BC41" s="28" t="str">
        <f>SpellNumber(L41,BB41)</f>
        <v>INR  Three Lakh Ninety Nine Thousand Seven Hundred &amp; One  and Paise Fifty Only</v>
      </c>
      <c r="IA41" s="21">
        <v>1.28</v>
      </c>
      <c r="IB41" s="21" t="s">
        <v>123</v>
      </c>
      <c r="IC41" s="21" t="s">
        <v>81</v>
      </c>
      <c r="ID41" s="21">
        <v>55</v>
      </c>
      <c r="IE41" s="22" t="s">
        <v>227</v>
      </c>
      <c r="IF41" s="22"/>
      <c r="IG41" s="22"/>
      <c r="IH41" s="22"/>
      <c r="II41" s="22"/>
    </row>
    <row r="42" spans="1:243" s="21" customFormat="1" ht="15.75">
      <c r="A42" s="31">
        <v>1.29</v>
      </c>
      <c r="B42" s="68" t="s">
        <v>124</v>
      </c>
      <c r="C42" s="25" t="s">
        <v>82</v>
      </c>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8"/>
      <c r="IA42" s="21">
        <v>1.29</v>
      </c>
      <c r="IB42" s="21" t="s">
        <v>124</v>
      </c>
      <c r="IC42" s="21" t="s">
        <v>82</v>
      </c>
      <c r="IE42" s="22"/>
      <c r="IF42" s="22"/>
      <c r="IG42" s="22"/>
      <c r="IH42" s="22"/>
      <c r="II42" s="22"/>
    </row>
    <row r="43" spans="1:243" s="21" customFormat="1" ht="173.25">
      <c r="A43" s="31">
        <v>1.3</v>
      </c>
      <c r="B43" s="68" t="s">
        <v>125</v>
      </c>
      <c r="C43" s="25" t="s">
        <v>83</v>
      </c>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8"/>
      <c r="IA43" s="21">
        <v>1.3</v>
      </c>
      <c r="IB43" s="21" t="s">
        <v>125</v>
      </c>
      <c r="IC43" s="21" t="s">
        <v>83</v>
      </c>
      <c r="IE43" s="22"/>
      <c r="IF43" s="22"/>
      <c r="IG43" s="22"/>
      <c r="IH43" s="22"/>
      <c r="II43" s="22"/>
    </row>
    <row r="44" spans="1:243" s="21" customFormat="1" ht="15.75">
      <c r="A44" s="31">
        <v>1.31</v>
      </c>
      <c r="B44" s="68" t="s">
        <v>126</v>
      </c>
      <c r="C44" s="25" t="s">
        <v>84</v>
      </c>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8"/>
      <c r="IA44" s="21">
        <v>1.31</v>
      </c>
      <c r="IB44" s="21" t="s">
        <v>126</v>
      </c>
      <c r="IC44" s="21" t="s">
        <v>84</v>
      </c>
      <c r="IE44" s="22"/>
      <c r="IF44" s="22"/>
      <c r="IG44" s="22"/>
      <c r="IH44" s="22"/>
      <c r="II44" s="22"/>
    </row>
    <row r="45" spans="1:243" s="21" customFormat="1" ht="42.75">
      <c r="A45" s="31">
        <v>1.32</v>
      </c>
      <c r="B45" s="69" t="s">
        <v>127</v>
      </c>
      <c r="C45" s="25" t="s">
        <v>85</v>
      </c>
      <c r="D45" s="44">
        <v>52</v>
      </c>
      <c r="E45" s="45" t="s">
        <v>228</v>
      </c>
      <c r="F45" s="46">
        <v>3880.18</v>
      </c>
      <c r="G45" s="36"/>
      <c r="H45" s="37"/>
      <c r="I45" s="38" t="s">
        <v>38</v>
      </c>
      <c r="J45" s="39">
        <f>IF(I45="Less(-)",-1,1)</f>
        <v>1</v>
      </c>
      <c r="K45" s="37" t="s">
        <v>39</v>
      </c>
      <c r="L45" s="37" t="s">
        <v>4</v>
      </c>
      <c r="M45" s="40"/>
      <c r="N45" s="37"/>
      <c r="O45" s="37"/>
      <c r="P45" s="41"/>
      <c r="Q45" s="37"/>
      <c r="R45" s="37"/>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2"/>
      <c r="BA45" s="43">
        <f>(total_amount_ba($B$2,$D$2,D45,F45,J45,K45,M45))</f>
        <v>201769.36</v>
      </c>
      <c r="BB45" s="30">
        <f>BA45+SUM(N45:AZ45)</f>
        <v>201769.36</v>
      </c>
      <c r="BC45" s="28" t="str">
        <f>SpellNumber(L45,BB45)</f>
        <v>INR  Two Lakh One Thousand Seven Hundred &amp; Sixty Nine  and Paise Thirty Six Only</v>
      </c>
      <c r="IA45" s="21">
        <v>1.32</v>
      </c>
      <c r="IB45" s="21" t="s">
        <v>127</v>
      </c>
      <c r="IC45" s="21" t="s">
        <v>85</v>
      </c>
      <c r="ID45" s="21">
        <v>52</v>
      </c>
      <c r="IE45" s="22" t="s">
        <v>228</v>
      </c>
      <c r="IF45" s="22"/>
      <c r="IG45" s="22"/>
      <c r="IH45" s="22"/>
      <c r="II45" s="22"/>
    </row>
    <row r="46" spans="1:243" s="21" customFormat="1" ht="57">
      <c r="A46" s="31">
        <v>1.33</v>
      </c>
      <c r="B46" s="71" t="s">
        <v>128</v>
      </c>
      <c r="C46" s="25" t="s">
        <v>86</v>
      </c>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8"/>
      <c r="IA46" s="21">
        <v>1.33</v>
      </c>
      <c r="IB46" s="21" t="s">
        <v>128</v>
      </c>
      <c r="IC46" s="21" t="s">
        <v>86</v>
      </c>
      <c r="IE46" s="22"/>
      <c r="IF46" s="22"/>
      <c r="IG46" s="22"/>
      <c r="IH46" s="22"/>
      <c r="II46" s="22"/>
    </row>
    <row r="47" spans="1:243" s="21" customFormat="1" ht="42.75">
      <c r="A47" s="31">
        <v>1.34</v>
      </c>
      <c r="B47" s="70" t="s">
        <v>129</v>
      </c>
      <c r="C47" s="25" t="s">
        <v>87</v>
      </c>
      <c r="D47" s="44">
        <v>26</v>
      </c>
      <c r="E47" s="45" t="s">
        <v>231</v>
      </c>
      <c r="F47" s="46">
        <v>367.25</v>
      </c>
      <c r="G47" s="36"/>
      <c r="H47" s="37"/>
      <c r="I47" s="38" t="s">
        <v>38</v>
      </c>
      <c r="J47" s="39">
        <f>IF(I47="Less(-)",-1,1)</f>
        <v>1</v>
      </c>
      <c r="K47" s="37" t="s">
        <v>39</v>
      </c>
      <c r="L47" s="37" t="s">
        <v>4</v>
      </c>
      <c r="M47" s="40"/>
      <c r="N47" s="37"/>
      <c r="O47" s="37"/>
      <c r="P47" s="41"/>
      <c r="Q47" s="37"/>
      <c r="R47" s="37"/>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2"/>
      <c r="BA47" s="43">
        <f>(total_amount_ba($B$2,$D$2,D47,F47,J47,K47,M47))</f>
        <v>9548.5</v>
      </c>
      <c r="BB47" s="30">
        <f>BA47+SUM(N47:AZ47)</f>
        <v>9548.5</v>
      </c>
      <c r="BC47" s="28" t="str">
        <f>SpellNumber(L47,BB47)</f>
        <v>INR  Nine Thousand Five Hundred &amp; Forty Eight  and Paise Fifty Only</v>
      </c>
      <c r="IA47" s="21">
        <v>1.34</v>
      </c>
      <c r="IB47" s="32" t="s">
        <v>129</v>
      </c>
      <c r="IC47" s="21" t="s">
        <v>87</v>
      </c>
      <c r="ID47" s="21">
        <v>26</v>
      </c>
      <c r="IE47" s="22" t="s">
        <v>231</v>
      </c>
      <c r="IF47" s="22"/>
      <c r="IG47" s="22"/>
      <c r="IH47" s="22"/>
      <c r="II47" s="22"/>
    </row>
    <row r="48" spans="1:243" s="21" customFormat="1" ht="40.5" customHeight="1">
      <c r="A48" s="31">
        <v>1.35</v>
      </c>
      <c r="B48" s="70" t="s">
        <v>130</v>
      </c>
      <c r="C48" s="47" t="s">
        <v>88</v>
      </c>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8"/>
      <c r="IA48" s="21">
        <v>1.35</v>
      </c>
      <c r="IB48" s="32" t="s">
        <v>130</v>
      </c>
      <c r="IC48" s="21" t="s">
        <v>88</v>
      </c>
      <c r="IE48" s="22"/>
      <c r="IF48" s="22"/>
      <c r="IG48" s="22"/>
      <c r="IH48" s="22"/>
      <c r="II48" s="22"/>
    </row>
    <row r="49" spans="1:243" s="21" customFormat="1" ht="81" customHeight="1">
      <c r="A49" s="31">
        <v>1.36</v>
      </c>
      <c r="B49" s="70" t="s">
        <v>131</v>
      </c>
      <c r="C49" s="25" t="s">
        <v>89</v>
      </c>
      <c r="D49" s="44">
        <v>18955</v>
      </c>
      <c r="E49" s="45" t="s">
        <v>229</v>
      </c>
      <c r="F49" s="46">
        <v>68.57</v>
      </c>
      <c r="G49" s="36"/>
      <c r="H49" s="37"/>
      <c r="I49" s="38" t="s">
        <v>38</v>
      </c>
      <c r="J49" s="39">
        <f>IF(I49="Less(-)",-1,1)</f>
        <v>1</v>
      </c>
      <c r="K49" s="37" t="s">
        <v>39</v>
      </c>
      <c r="L49" s="37" t="s">
        <v>4</v>
      </c>
      <c r="M49" s="40"/>
      <c r="N49" s="37"/>
      <c r="O49" s="37"/>
      <c r="P49" s="41"/>
      <c r="Q49" s="37"/>
      <c r="R49" s="37"/>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2"/>
      <c r="BA49" s="43">
        <f>(total_amount_ba($B$2,$D$2,D49,F49,J49,K49,M49))</f>
        <v>1299744.35</v>
      </c>
      <c r="BB49" s="30">
        <f>BA49+SUM(N49:AZ49)</f>
        <v>1299744.35</v>
      </c>
      <c r="BC49" s="28" t="str">
        <f>SpellNumber(L49,BB49)</f>
        <v>INR  Twelve Lakh Ninety Nine Thousand Seven Hundred &amp; Forty Four  and Paise Thirty Five Only</v>
      </c>
      <c r="IA49" s="21">
        <v>1.36</v>
      </c>
      <c r="IB49" s="21" t="s">
        <v>131</v>
      </c>
      <c r="IC49" s="21" t="s">
        <v>89</v>
      </c>
      <c r="ID49" s="21">
        <v>18955</v>
      </c>
      <c r="IE49" s="22" t="s">
        <v>229</v>
      </c>
      <c r="IF49" s="22"/>
      <c r="IG49" s="22"/>
      <c r="IH49" s="22"/>
      <c r="II49" s="22"/>
    </row>
    <row r="50" spans="1:243" s="21" customFormat="1" ht="15.75">
      <c r="A50" s="31">
        <v>1.37</v>
      </c>
      <c r="B50" s="72" t="s">
        <v>132</v>
      </c>
      <c r="C50" s="25" t="s">
        <v>90</v>
      </c>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8"/>
      <c r="IA50" s="21">
        <v>1.37</v>
      </c>
      <c r="IB50" s="21" t="s">
        <v>132</v>
      </c>
      <c r="IC50" s="21" t="s">
        <v>90</v>
      </c>
      <c r="IE50" s="22"/>
      <c r="IF50" s="22"/>
      <c r="IG50" s="22"/>
      <c r="IH50" s="22"/>
      <c r="II50" s="22"/>
    </row>
    <row r="51" spans="1:243" s="21" customFormat="1" ht="49.5" customHeight="1">
      <c r="A51" s="31">
        <v>1.38</v>
      </c>
      <c r="B51" s="70" t="s">
        <v>133</v>
      </c>
      <c r="C51" s="25" t="s">
        <v>95</v>
      </c>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8"/>
      <c r="IA51" s="21">
        <v>1.38</v>
      </c>
      <c r="IB51" s="32" t="s">
        <v>133</v>
      </c>
      <c r="IC51" s="21" t="s">
        <v>95</v>
      </c>
      <c r="IE51" s="22"/>
      <c r="IF51" s="22"/>
      <c r="IG51" s="22"/>
      <c r="IH51" s="22"/>
      <c r="II51" s="22"/>
    </row>
    <row r="52" spans="1:243" s="21" customFormat="1" ht="42.75">
      <c r="A52" s="31">
        <v>1.39</v>
      </c>
      <c r="B52" s="70" t="s">
        <v>134</v>
      </c>
      <c r="C52" s="25" t="s">
        <v>96</v>
      </c>
      <c r="D52" s="44">
        <v>215</v>
      </c>
      <c r="E52" s="45" t="s">
        <v>228</v>
      </c>
      <c r="F52" s="46">
        <v>258.09</v>
      </c>
      <c r="G52" s="36"/>
      <c r="H52" s="37"/>
      <c r="I52" s="38" t="s">
        <v>38</v>
      </c>
      <c r="J52" s="39">
        <f>IF(I52="Less(-)",-1,1)</f>
        <v>1</v>
      </c>
      <c r="K52" s="37" t="s">
        <v>39</v>
      </c>
      <c r="L52" s="37" t="s">
        <v>4</v>
      </c>
      <c r="M52" s="40"/>
      <c r="N52" s="37"/>
      <c r="O52" s="37"/>
      <c r="P52" s="41"/>
      <c r="Q52" s="37"/>
      <c r="R52" s="37"/>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2"/>
      <c r="BA52" s="43">
        <f>(total_amount_ba($B$2,$D$2,D52,F52,J52,K52,M52))</f>
        <v>55489.35</v>
      </c>
      <c r="BB52" s="30">
        <f>BA52+SUM(N52:AZ52)</f>
        <v>55489.35</v>
      </c>
      <c r="BC52" s="28" t="str">
        <f>SpellNumber(L52,BB52)</f>
        <v>INR  Fifty Five Thousand Four Hundred &amp; Eighty Nine  and Paise Thirty Five Only</v>
      </c>
      <c r="IA52" s="21">
        <v>1.39</v>
      </c>
      <c r="IB52" s="21" t="s">
        <v>134</v>
      </c>
      <c r="IC52" s="21" t="s">
        <v>96</v>
      </c>
      <c r="ID52" s="21">
        <v>215</v>
      </c>
      <c r="IE52" s="22" t="s">
        <v>228</v>
      </c>
      <c r="IF52" s="22"/>
      <c r="IG52" s="22"/>
      <c r="IH52" s="22"/>
      <c r="II52" s="22"/>
    </row>
    <row r="53" spans="1:243" s="21" customFormat="1" ht="28.5">
      <c r="A53" s="31">
        <v>1.4</v>
      </c>
      <c r="B53" s="70" t="s">
        <v>135</v>
      </c>
      <c r="C53" s="25" t="s">
        <v>91</v>
      </c>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8"/>
      <c r="IA53" s="21">
        <v>1.4</v>
      </c>
      <c r="IB53" s="21" t="s">
        <v>135</v>
      </c>
      <c r="IC53" s="21" t="s">
        <v>91</v>
      </c>
      <c r="IE53" s="22"/>
      <c r="IF53" s="22"/>
      <c r="IG53" s="22"/>
      <c r="IH53" s="22"/>
      <c r="II53" s="22"/>
    </row>
    <row r="54" spans="1:243" s="21" customFormat="1" ht="42.75">
      <c r="A54" s="31">
        <v>1.41</v>
      </c>
      <c r="B54" s="70" t="s">
        <v>134</v>
      </c>
      <c r="C54" s="25" t="s">
        <v>92</v>
      </c>
      <c r="D54" s="44">
        <v>187</v>
      </c>
      <c r="E54" s="45" t="s">
        <v>228</v>
      </c>
      <c r="F54" s="46">
        <v>297.33</v>
      </c>
      <c r="G54" s="36"/>
      <c r="H54" s="37"/>
      <c r="I54" s="38" t="s">
        <v>38</v>
      </c>
      <c r="J54" s="39">
        <f>IF(I54="Less(-)",-1,1)</f>
        <v>1</v>
      </c>
      <c r="K54" s="37" t="s">
        <v>39</v>
      </c>
      <c r="L54" s="37" t="s">
        <v>4</v>
      </c>
      <c r="M54" s="40"/>
      <c r="N54" s="37"/>
      <c r="O54" s="37"/>
      <c r="P54" s="41"/>
      <c r="Q54" s="37"/>
      <c r="R54" s="37"/>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2"/>
      <c r="BA54" s="43">
        <f>(total_amount_ba($B$2,$D$2,D54,F54,J54,K54,M54))</f>
        <v>55600.71</v>
      </c>
      <c r="BB54" s="30">
        <f>BA54+SUM(N54:AZ54)</f>
        <v>55600.71</v>
      </c>
      <c r="BC54" s="28" t="str">
        <f>SpellNumber(L54,BB54)</f>
        <v>INR  Fifty Five Thousand Six Hundred    and Paise Seventy One Only</v>
      </c>
      <c r="IA54" s="21">
        <v>1.41</v>
      </c>
      <c r="IB54" s="21" t="s">
        <v>134</v>
      </c>
      <c r="IC54" s="21" t="s">
        <v>92</v>
      </c>
      <c r="ID54" s="21">
        <v>187</v>
      </c>
      <c r="IE54" s="22" t="s">
        <v>228</v>
      </c>
      <c r="IF54" s="22"/>
      <c r="IG54" s="22"/>
      <c r="IH54" s="22"/>
      <c r="II54" s="22"/>
    </row>
    <row r="55" spans="1:243" s="21" customFormat="1" ht="15.75">
      <c r="A55" s="31">
        <v>1.42</v>
      </c>
      <c r="B55" s="70" t="s">
        <v>136</v>
      </c>
      <c r="C55" s="25" t="s">
        <v>93</v>
      </c>
      <c r="D55" s="7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8"/>
      <c r="IA55" s="21">
        <v>1.42</v>
      </c>
      <c r="IB55" s="21" t="s">
        <v>136</v>
      </c>
      <c r="IC55" s="21" t="s">
        <v>93</v>
      </c>
      <c r="IE55" s="22"/>
      <c r="IF55" s="22"/>
      <c r="IG55" s="22"/>
      <c r="IH55" s="22"/>
      <c r="II55" s="22"/>
    </row>
    <row r="56" spans="1:243" s="21" customFormat="1" ht="28.5">
      <c r="A56" s="31">
        <v>1.43</v>
      </c>
      <c r="B56" s="70" t="s">
        <v>137</v>
      </c>
      <c r="C56" s="25"/>
      <c r="D56" s="44">
        <v>27.5</v>
      </c>
      <c r="E56" s="45" t="s">
        <v>228</v>
      </c>
      <c r="F56" s="46">
        <v>221.88</v>
      </c>
      <c r="G56" s="36"/>
      <c r="H56" s="37"/>
      <c r="I56" s="38" t="s">
        <v>38</v>
      </c>
      <c r="J56" s="39">
        <f>IF(I56="Less(-)",-1,1)</f>
        <v>1</v>
      </c>
      <c r="K56" s="37" t="s">
        <v>39</v>
      </c>
      <c r="L56" s="37" t="s">
        <v>4</v>
      </c>
      <c r="M56" s="40"/>
      <c r="N56" s="37"/>
      <c r="O56" s="37"/>
      <c r="P56" s="41"/>
      <c r="Q56" s="37"/>
      <c r="R56" s="37"/>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2"/>
      <c r="BA56" s="43">
        <f>(total_amount_ba($B$2,$D$2,D56,F56,J56,K56,M56))</f>
        <v>6101.7</v>
      </c>
      <c r="BB56" s="30">
        <f>BA56+SUM(N56:AZ56)</f>
        <v>6101.7</v>
      </c>
      <c r="BC56" s="28" t="str">
        <f>SpellNumber(L56,BB56)</f>
        <v>INR  Six Thousand One Hundred &amp; One  and Paise Seventy Only</v>
      </c>
      <c r="IA56" s="21">
        <v>1.43</v>
      </c>
      <c r="IB56" s="21" t="s">
        <v>137</v>
      </c>
      <c r="ID56" s="21">
        <v>27.5</v>
      </c>
      <c r="IE56" s="22" t="s">
        <v>228</v>
      </c>
      <c r="IF56" s="22"/>
      <c r="IG56" s="22"/>
      <c r="IH56" s="22"/>
      <c r="II56" s="22"/>
    </row>
    <row r="57" spans="1:243" s="21" customFormat="1" ht="15.75">
      <c r="A57" s="31">
        <v>1.44</v>
      </c>
      <c r="B57" s="70" t="s">
        <v>138</v>
      </c>
      <c r="C57" s="25"/>
      <c r="D57" s="7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8"/>
      <c r="IA57" s="21">
        <v>1.44</v>
      </c>
      <c r="IB57" s="21" t="s">
        <v>138</v>
      </c>
      <c r="IE57" s="22"/>
      <c r="IF57" s="22"/>
      <c r="IG57" s="22"/>
      <c r="IH57" s="22"/>
      <c r="II57" s="22"/>
    </row>
    <row r="58" spans="1:243" s="21" customFormat="1" ht="42.75">
      <c r="A58" s="31">
        <v>1.45</v>
      </c>
      <c r="B58" s="70" t="s">
        <v>139</v>
      </c>
      <c r="C58" s="25"/>
      <c r="D58" s="44">
        <v>242</v>
      </c>
      <c r="E58" s="45" t="s">
        <v>228</v>
      </c>
      <c r="F58" s="46">
        <v>28.45</v>
      </c>
      <c r="G58" s="36"/>
      <c r="H58" s="37"/>
      <c r="I58" s="38" t="s">
        <v>38</v>
      </c>
      <c r="J58" s="39">
        <f>IF(I58="Less(-)",-1,1)</f>
        <v>1</v>
      </c>
      <c r="K58" s="37" t="s">
        <v>39</v>
      </c>
      <c r="L58" s="37" t="s">
        <v>4</v>
      </c>
      <c r="M58" s="40"/>
      <c r="N58" s="37"/>
      <c r="O58" s="37"/>
      <c r="P58" s="41"/>
      <c r="Q58" s="37"/>
      <c r="R58" s="37"/>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2"/>
      <c r="BA58" s="43">
        <f>(total_amount_ba($B$2,$D$2,D58,F58,J58,K58,M58))</f>
        <v>6884.9</v>
      </c>
      <c r="BB58" s="30">
        <f>BA58+SUM(N58:AZ58)</f>
        <v>6884.9</v>
      </c>
      <c r="BC58" s="28" t="str">
        <f>SpellNumber(L58,BB58)</f>
        <v>INR  Six Thousand Eight Hundred &amp; Eighty Four  and Paise Ninety Only</v>
      </c>
      <c r="IA58" s="21">
        <v>1.45</v>
      </c>
      <c r="IB58" s="21" t="s">
        <v>139</v>
      </c>
      <c r="ID58" s="21">
        <v>242</v>
      </c>
      <c r="IE58" s="22" t="s">
        <v>228</v>
      </c>
      <c r="IF58" s="22"/>
      <c r="IG58" s="22"/>
      <c r="IH58" s="22"/>
      <c r="II58" s="22"/>
    </row>
    <row r="59" spans="1:243" s="21" customFormat="1" ht="28.5">
      <c r="A59" s="31">
        <v>1.46</v>
      </c>
      <c r="B59" s="70" t="s">
        <v>140</v>
      </c>
      <c r="C59" s="25"/>
      <c r="D59" s="7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8"/>
      <c r="IA59" s="21">
        <v>1.46</v>
      </c>
      <c r="IB59" s="21" t="s">
        <v>140</v>
      </c>
      <c r="IE59" s="22"/>
      <c r="IF59" s="22"/>
      <c r="IG59" s="22"/>
      <c r="IH59" s="22"/>
      <c r="II59" s="22"/>
    </row>
    <row r="60" spans="1:243" s="21" customFormat="1" ht="51" customHeight="1">
      <c r="A60" s="31">
        <v>1.47</v>
      </c>
      <c r="B60" s="70" t="s">
        <v>141</v>
      </c>
      <c r="C60" s="25"/>
      <c r="D60" s="44">
        <v>187</v>
      </c>
      <c r="E60" s="45" t="s">
        <v>228</v>
      </c>
      <c r="F60" s="46">
        <v>142.35</v>
      </c>
      <c r="G60" s="36"/>
      <c r="H60" s="37"/>
      <c r="I60" s="38" t="s">
        <v>38</v>
      </c>
      <c r="J60" s="39">
        <f>IF(I60="Less(-)",-1,1)</f>
        <v>1</v>
      </c>
      <c r="K60" s="37" t="s">
        <v>39</v>
      </c>
      <c r="L60" s="37" t="s">
        <v>4</v>
      </c>
      <c r="M60" s="40"/>
      <c r="N60" s="37"/>
      <c r="O60" s="37"/>
      <c r="P60" s="41"/>
      <c r="Q60" s="37"/>
      <c r="R60" s="37"/>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2"/>
      <c r="BA60" s="43">
        <f>(total_amount_ba($B$2,$D$2,D60,F60,J60,K60,M60))</f>
        <v>26619.45</v>
      </c>
      <c r="BB60" s="30">
        <f>BA60+SUM(N60:AZ60)</f>
        <v>26619.45</v>
      </c>
      <c r="BC60" s="28" t="str">
        <f>SpellNumber(L60,BB60)</f>
        <v>INR  Twenty Six Thousand Six Hundred &amp; Nineteen  and Paise Forty Five Only</v>
      </c>
      <c r="IA60" s="21">
        <v>1.47</v>
      </c>
      <c r="IB60" s="21" t="s">
        <v>141</v>
      </c>
      <c r="ID60" s="21">
        <v>187</v>
      </c>
      <c r="IE60" s="22" t="s">
        <v>228</v>
      </c>
      <c r="IF60" s="22"/>
      <c r="IG60" s="22"/>
      <c r="IH60" s="22"/>
      <c r="II60" s="22"/>
    </row>
    <row r="61" spans="1:243" s="21" customFormat="1" ht="28.5">
      <c r="A61" s="31">
        <v>1.48</v>
      </c>
      <c r="B61" s="70" t="s">
        <v>142</v>
      </c>
      <c r="C61" s="25"/>
      <c r="D61" s="7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8"/>
      <c r="IA61" s="21">
        <v>1.48</v>
      </c>
      <c r="IB61" s="21" t="s">
        <v>142</v>
      </c>
      <c r="IE61" s="22"/>
      <c r="IF61" s="22"/>
      <c r="IG61" s="22"/>
      <c r="IH61" s="22"/>
      <c r="II61" s="22"/>
    </row>
    <row r="62" spans="1:243" s="21" customFormat="1" ht="28.5">
      <c r="A62" s="31">
        <v>1.49</v>
      </c>
      <c r="B62" s="70" t="s">
        <v>143</v>
      </c>
      <c r="C62" s="25"/>
      <c r="D62" s="44">
        <v>250</v>
      </c>
      <c r="E62" s="45" t="s">
        <v>228</v>
      </c>
      <c r="F62" s="46">
        <v>115.26</v>
      </c>
      <c r="G62" s="36"/>
      <c r="H62" s="37"/>
      <c r="I62" s="38" t="s">
        <v>38</v>
      </c>
      <c r="J62" s="39">
        <f>IF(I62="Less(-)",-1,1)</f>
        <v>1</v>
      </c>
      <c r="K62" s="37" t="s">
        <v>39</v>
      </c>
      <c r="L62" s="37" t="s">
        <v>4</v>
      </c>
      <c r="M62" s="40"/>
      <c r="N62" s="37"/>
      <c r="O62" s="37"/>
      <c r="P62" s="41"/>
      <c r="Q62" s="37"/>
      <c r="R62" s="37"/>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2"/>
      <c r="BA62" s="43">
        <f>(total_amount_ba($B$2,$D$2,D62,F62,J62,K62,M62))</f>
        <v>28815</v>
      </c>
      <c r="BB62" s="30">
        <f>BA62+SUM(N62:AZ62)</f>
        <v>28815</v>
      </c>
      <c r="BC62" s="28" t="str">
        <f>SpellNumber(L62,BB62)</f>
        <v>INR  Twenty Eight Thousand Eight Hundred &amp; Fifteen  Only</v>
      </c>
      <c r="IA62" s="21">
        <v>1.49</v>
      </c>
      <c r="IB62" s="21" t="s">
        <v>143</v>
      </c>
      <c r="ID62" s="21">
        <v>250</v>
      </c>
      <c r="IE62" s="22" t="s">
        <v>228</v>
      </c>
      <c r="IF62" s="22"/>
      <c r="IG62" s="22"/>
      <c r="IH62" s="22"/>
      <c r="II62" s="22"/>
    </row>
    <row r="63" spans="1:243" s="21" customFormat="1" ht="57">
      <c r="A63" s="31">
        <v>1.5</v>
      </c>
      <c r="B63" s="70" t="s">
        <v>144</v>
      </c>
      <c r="C63" s="25"/>
      <c r="D63" s="44">
        <v>187</v>
      </c>
      <c r="E63" s="45" t="s">
        <v>228</v>
      </c>
      <c r="F63" s="46">
        <v>108.59</v>
      </c>
      <c r="G63" s="36"/>
      <c r="H63" s="37"/>
      <c r="I63" s="38" t="s">
        <v>38</v>
      </c>
      <c r="J63" s="39">
        <f>IF(I63="Less(-)",-1,1)</f>
        <v>1</v>
      </c>
      <c r="K63" s="37" t="s">
        <v>39</v>
      </c>
      <c r="L63" s="37" t="s">
        <v>4</v>
      </c>
      <c r="M63" s="40"/>
      <c r="N63" s="37"/>
      <c r="O63" s="37"/>
      <c r="P63" s="41"/>
      <c r="Q63" s="37"/>
      <c r="R63" s="37"/>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2"/>
      <c r="BA63" s="43">
        <f>(total_amount_ba($B$2,$D$2,D63,F63,J63,K63,M63))</f>
        <v>20306.33</v>
      </c>
      <c r="BB63" s="30">
        <f>BA63+SUM(N63:AZ63)</f>
        <v>20306.33</v>
      </c>
      <c r="BC63" s="28" t="str">
        <f>SpellNumber(L63,BB63)</f>
        <v>INR  Twenty Thousand Three Hundred &amp; Six  and Paise Thirty Three Only</v>
      </c>
      <c r="IA63" s="21">
        <v>1.5</v>
      </c>
      <c r="IB63" s="21" t="s">
        <v>144</v>
      </c>
      <c r="ID63" s="21">
        <v>187</v>
      </c>
      <c r="IE63" s="22" t="s">
        <v>228</v>
      </c>
      <c r="IF63" s="22"/>
      <c r="IG63" s="22"/>
      <c r="IH63" s="22"/>
      <c r="II63" s="22"/>
    </row>
    <row r="64" spans="1:243" s="21" customFormat="1" ht="15.75">
      <c r="A64" s="31">
        <v>1.51</v>
      </c>
      <c r="B64" s="70" t="s">
        <v>145</v>
      </c>
      <c r="C64" s="25"/>
      <c r="D64" s="76"/>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8"/>
      <c r="IA64" s="21">
        <v>1.51</v>
      </c>
      <c r="IB64" s="21" t="s">
        <v>145</v>
      </c>
      <c r="IE64" s="22"/>
      <c r="IF64" s="22"/>
      <c r="IG64" s="22"/>
      <c r="IH64" s="22"/>
      <c r="II64" s="22"/>
    </row>
    <row r="65" spans="1:243" s="21" customFormat="1" ht="57">
      <c r="A65" s="31">
        <v>1.52</v>
      </c>
      <c r="B65" s="70" t="s">
        <v>146</v>
      </c>
      <c r="C65" s="25"/>
      <c r="D65" s="7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8"/>
      <c r="IA65" s="21">
        <v>1.52</v>
      </c>
      <c r="IB65" s="21" t="s">
        <v>146</v>
      </c>
      <c r="IE65" s="22"/>
      <c r="IF65" s="22"/>
      <c r="IG65" s="22"/>
      <c r="IH65" s="22"/>
      <c r="II65" s="22"/>
    </row>
    <row r="66" spans="1:243" s="21" customFormat="1" ht="42.75">
      <c r="A66" s="31">
        <v>1.53</v>
      </c>
      <c r="B66" s="70" t="s">
        <v>147</v>
      </c>
      <c r="C66" s="25"/>
      <c r="D66" s="44">
        <v>1</v>
      </c>
      <c r="E66" s="45" t="s">
        <v>227</v>
      </c>
      <c r="F66" s="46">
        <v>1489.22</v>
      </c>
      <c r="G66" s="36"/>
      <c r="H66" s="37"/>
      <c r="I66" s="38" t="s">
        <v>38</v>
      </c>
      <c r="J66" s="39">
        <f>IF(I66="Less(-)",-1,1)</f>
        <v>1</v>
      </c>
      <c r="K66" s="37" t="s">
        <v>39</v>
      </c>
      <c r="L66" s="37" t="s">
        <v>4</v>
      </c>
      <c r="M66" s="40"/>
      <c r="N66" s="37"/>
      <c r="O66" s="37"/>
      <c r="P66" s="41"/>
      <c r="Q66" s="37"/>
      <c r="R66" s="37"/>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2"/>
      <c r="BA66" s="43">
        <f>(total_amount_ba($B$2,$D$2,D66,F66,J66,K66,M66))</f>
        <v>1489.22</v>
      </c>
      <c r="BB66" s="30">
        <f>BA66+SUM(N66:AZ66)</f>
        <v>1489.22</v>
      </c>
      <c r="BC66" s="28" t="str">
        <f>SpellNumber(L66,BB66)</f>
        <v>INR  One Thousand Four Hundred &amp; Eighty Nine  and Paise Twenty Two Only</v>
      </c>
      <c r="IA66" s="21">
        <v>1.53</v>
      </c>
      <c r="IB66" s="21" t="s">
        <v>147</v>
      </c>
      <c r="ID66" s="21">
        <v>1</v>
      </c>
      <c r="IE66" s="22" t="s">
        <v>227</v>
      </c>
      <c r="IF66" s="22"/>
      <c r="IG66" s="22"/>
      <c r="IH66" s="22"/>
      <c r="II66" s="22"/>
    </row>
    <row r="67" spans="1:243" s="21" customFormat="1" ht="42.75">
      <c r="A67" s="31">
        <v>1.54</v>
      </c>
      <c r="B67" s="70" t="s">
        <v>148</v>
      </c>
      <c r="C67" s="25"/>
      <c r="D67" s="44">
        <v>5</v>
      </c>
      <c r="E67" s="45" t="s">
        <v>228</v>
      </c>
      <c r="F67" s="46">
        <v>192.68</v>
      </c>
      <c r="G67" s="36"/>
      <c r="H67" s="37"/>
      <c r="I67" s="38" t="s">
        <v>38</v>
      </c>
      <c r="J67" s="39">
        <f>IF(I67="Less(-)",-1,1)</f>
        <v>1</v>
      </c>
      <c r="K67" s="37" t="s">
        <v>39</v>
      </c>
      <c r="L67" s="37" t="s">
        <v>4</v>
      </c>
      <c r="M67" s="40"/>
      <c r="N67" s="37"/>
      <c r="O67" s="37"/>
      <c r="P67" s="41"/>
      <c r="Q67" s="37"/>
      <c r="R67" s="37"/>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2"/>
      <c r="BA67" s="43">
        <f>(total_amount_ba($B$2,$D$2,D67,F67,J67,K67,M67))</f>
        <v>963.4</v>
      </c>
      <c r="BB67" s="30">
        <f>BA67+SUM(N67:AZ67)</f>
        <v>963.4</v>
      </c>
      <c r="BC67" s="28" t="str">
        <f>SpellNumber(L67,BB67)</f>
        <v>INR  Nine Hundred &amp; Sixty Three  and Paise Forty Only</v>
      </c>
      <c r="IA67" s="21">
        <v>1.54</v>
      </c>
      <c r="IB67" s="21" t="s">
        <v>148</v>
      </c>
      <c r="ID67" s="21">
        <v>5</v>
      </c>
      <c r="IE67" s="22" t="s">
        <v>228</v>
      </c>
      <c r="IF67" s="22"/>
      <c r="IG67" s="22"/>
      <c r="IH67" s="22"/>
      <c r="II67" s="22"/>
    </row>
    <row r="68" spans="1:243" s="21" customFormat="1" ht="106.5" customHeight="1">
      <c r="A68" s="31">
        <v>1.55</v>
      </c>
      <c r="B68" s="70" t="s">
        <v>149</v>
      </c>
      <c r="C68" s="25"/>
      <c r="D68" s="44">
        <v>1</v>
      </c>
      <c r="E68" s="45" t="s">
        <v>227</v>
      </c>
      <c r="F68" s="46">
        <v>192.33</v>
      </c>
      <c r="G68" s="36"/>
      <c r="H68" s="37"/>
      <c r="I68" s="38" t="s">
        <v>38</v>
      </c>
      <c r="J68" s="39">
        <f>IF(I68="Less(-)",-1,1)</f>
        <v>1</v>
      </c>
      <c r="K68" s="37" t="s">
        <v>39</v>
      </c>
      <c r="L68" s="37" t="s">
        <v>4</v>
      </c>
      <c r="M68" s="40"/>
      <c r="N68" s="37"/>
      <c r="O68" s="37"/>
      <c r="P68" s="41"/>
      <c r="Q68" s="37"/>
      <c r="R68" s="37"/>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2"/>
      <c r="BA68" s="43">
        <f>(total_amount_ba($B$2,$D$2,D68,F68,J68,K68,M68))</f>
        <v>192.33</v>
      </c>
      <c r="BB68" s="30">
        <f>BA68+SUM(N68:AZ68)</f>
        <v>192.33</v>
      </c>
      <c r="BC68" s="28" t="str">
        <f>SpellNumber(L68,BB68)</f>
        <v>INR  One Hundred &amp; Ninety Two  and Paise Thirty Three Only</v>
      </c>
      <c r="IA68" s="21">
        <v>1.55</v>
      </c>
      <c r="IB68" s="21" t="s">
        <v>149</v>
      </c>
      <c r="ID68" s="21">
        <v>1</v>
      </c>
      <c r="IE68" s="22" t="s">
        <v>227</v>
      </c>
      <c r="IF68" s="22"/>
      <c r="IG68" s="22"/>
      <c r="IH68" s="22"/>
      <c r="II68" s="22"/>
    </row>
    <row r="69" spans="1:243" s="21" customFormat="1" ht="15.75">
      <c r="A69" s="31">
        <v>1.56</v>
      </c>
      <c r="B69" s="70" t="s">
        <v>150</v>
      </c>
      <c r="C69" s="25"/>
      <c r="D69" s="7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8"/>
      <c r="IA69" s="21">
        <v>1.56</v>
      </c>
      <c r="IB69" s="21" t="s">
        <v>150</v>
      </c>
      <c r="IE69" s="22"/>
      <c r="IF69" s="22"/>
      <c r="IG69" s="22"/>
      <c r="IH69" s="22"/>
      <c r="II69" s="22"/>
    </row>
    <row r="70" spans="1:243" s="21" customFormat="1" ht="71.25">
      <c r="A70" s="31">
        <v>1.57</v>
      </c>
      <c r="B70" s="70" t="s">
        <v>151</v>
      </c>
      <c r="C70" s="25"/>
      <c r="D70" s="76"/>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8"/>
      <c r="IA70" s="21">
        <v>1.57</v>
      </c>
      <c r="IB70" s="21" t="s">
        <v>151</v>
      </c>
      <c r="IE70" s="22"/>
      <c r="IF70" s="22"/>
      <c r="IG70" s="22"/>
      <c r="IH70" s="22"/>
      <c r="II70" s="22"/>
    </row>
    <row r="71" spans="1:243" s="21" customFormat="1" ht="28.5">
      <c r="A71" s="31">
        <v>1.58</v>
      </c>
      <c r="B71" s="70" t="s">
        <v>152</v>
      </c>
      <c r="C71" s="25"/>
      <c r="D71" s="44">
        <v>1</v>
      </c>
      <c r="E71" s="45" t="s">
        <v>232</v>
      </c>
      <c r="F71" s="46">
        <v>4900.88</v>
      </c>
      <c r="G71" s="36"/>
      <c r="H71" s="37"/>
      <c r="I71" s="38" t="s">
        <v>38</v>
      </c>
      <c r="J71" s="39">
        <f>IF(I71="Less(-)",-1,1)</f>
        <v>1</v>
      </c>
      <c r="K71" s="37" t="s">
        <v>39</v>
      </c>
      <c r="L71" s="37" t="s">
        <v>4</v>
      </c>
      <c r="M71" s="40"/>
      <c r="N71" s="37"/>
      <c r="O71" s="37"/>
      <c r="P71" s="41"/>
      <c r="Q71" s="37"/>
      <c r="R71" s="37"/>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2"/>
      <c r="BA71" s="43">
        <f>(total_amount_ba($B$2,$D$2,D71,F71,J71,K71,M71))</f>
        <v>4900.88</v>
      </c>
      <c r="BB71" s="30">
        <f>BA71+SUM(N71:AZ71)</f>
        <v>4900.88</v>
      </c>
      <c r="BC71" s="28" t="str">
        <f>SpellNumber(L71,BB71)</f>
        <v>INR  Four Thousand Nine Hundred    and Paise Eighty Eight Only</v>
      </c>
      <c r="IA71" s="21">
        <v>1.58</v>
      </c>
      <c r="IB71" s="21" t="s">
        <v>152</v>
      </c>
      <c r="ID71" s="21">
        <v>1</v>
      </c>
      <c r="IE71" s="22" t="s">
        <v>232</v>
      </c>
      <c r="IF71" s="22"/>
      <c r="IG71" s="22"/>
      <c r="IH71" s="22"/>
      <c r="II71" s="22"/>
    </row>
    <row r="72" spans="1:243" s="21" customFormat="1" ht="15.75">
      <c r="A72" s="31">
        <v>1.59</v>
      </c>
      <c r="B72" s="70" t="s">
        <v>153</v>
      </c>
      <c r="C72" s="25"/>
      <c r="D72" s="76"/>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8"/>
      <c r="IA72" s="21">
        <v>1.59</v>
      </c>
      <c r="IB72" s="21" t="s">
        <v>153</v>
      </c>
      <c r="IE72" s="22"/>
      <c r="IF72" s="22"/>
      <c r="IG72" s="22"/>
      <c r="IH72" s="22"/>
      <c r="II72" s="22"/>
    </row>
    <row r="73" spans="1:243" s="21" customFormat="1" ht="171.75" customHeight="1">
      <c r="A73" s="31">
        <v>1.6</v>
      </c>
      <c r="B73" s="70" t="s">
        <v>154</v>
      </c>
      <c r="C73" s="25"/>
      <c r="D73" s="44">
        <v>16</v>
      </c>
      <c r="E73" s="45" t="s">
        <v>228</v>
      </c>
      <c r="F73" s="46">
        <v>452.96</v>
      </c>
      <c r="G73" s="36"/>
      <c r="H73" s="37"/>
      <c r="I73" s="38" t="s">
        <v>38</v>
      </c>
      <c r="J73" s="39">
        <f>IF(I73="Less(-)",-1,1)</f>
        <v>1</v>
      </c>
      <c r="K73" s="37" t="s">
        <v>39</v>
      </c>
      <c r="L73" s="37" t="s">
        <v>4</v>
      </c>
      <c r="M73" s="40"/>
      <c r="N73" s="37"/>
      <c r="O73" s="37"/>
      <c r="P73" s="41"/>
      <c r="Q73" s="37"/>
      <c r="R73" s="37"/>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2"/>
      <c r="BA73" s="43">
        <f>(total_amount_ba($B$2,$D$2,D73,F73,J73,K73,M73))</f>
        <v>7247.36</v>
      </c>
      <c r="BB73" s="30">
        <f>BA73+SUM(N73:AZ73)</f>
        <v>7247.36</v>
      </c>
      <c r="BC73" s="28" t="str">
        <f>SpellNumber(L73,BB73)</f>
        <v>INR  Seven Thousand Two Hundred &amp; Forty Seven  and Paise Thirty Six Only</v>
      </c>
      <c r="IA73" s="21">
        <v>1.6</v>
      </c>
      <c r="IB73" s="21" t="s">
        <v>154</v>
      </c>
      <c r="ID73" s="21">
        <v>16</v>
      </c>
      <c r="IE73" s="22" t="s">
        <v>228</v>
      </c>
      <c r="IF73" s="22"/>
      <c r="IG73" s="22"/>
      <c r="IH73" s="22"/>
      <c r="II73" s="22"/>
    </row>
    <row r="74" spans="1:243" s="21" customFormat="1" ht="62.25" customHeight="1">
      <c r="A74" s="31">
        <v>1.61</v>
      </c>
      <c r="B74" s="70" t="s">
        <v>155</v>
      </c>
      <c r="C74" s="25"/>
      <c r="D74" s="84"/>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6"/>
      <c r="IA74" s="21">
        <v>1.61</v>
      </c>
      <c r="IB74" s="32" t="s">
        <v>155</v>
      </c>
      <c r="IE74" s="22"/>
      <c r="IF74" s="22"/>
      <c r="IG74" s="22"/>
      <c r="IH74" s="22"/>
      <c r="II74" s="22"/>
    </row>
    <row r="75" spans="1:243" s="21" customFormat="1" ht="45" customHeight="1">
      <c r="A75" s="31">
        <v>1.62</v>
      </c>
      <c r="B75" s="70" t="s">
        <v>156</v>
      </c>
      <c r="C75" s="25"/>
      <c r="D75" s="87"/>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9"/>
      <c r="IA75" s="21">
        <v>1.62</v>
      </c>
      <c r="IB75" s="32" t="s">
        <v>156</v>
      </c>
      <c r="IE75" s="22"/>
      <c r="IF75" s="22"/>
      <c r="IG75" s="22"/>
      <c r="IH75" s="22"/>
      <c r="II75" s="22"/>
    </row>
    <row r="76" spans="1:243" s="21" customFormat="1" ht="45" customHeight="1">
      <c r="A76" s="31">
        <v>1.63</v>
      </c>
      <c r="B76" s="70" t="s">
        <v>157</v>
      </c>
      <c r="C76" s="25"/>
      <c r="D76" s="87"/>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9"/>
      <c r="IA76" s="21">
        <v>1.63</v>
      </c>
      <c r="IB76" s="32" t="s">
        <v>157</v>
      </c>
      <c r="IE76" s="22"/>
      <c r="IF76" s="22"/>
      <c r="IG76" s="22"/>
      <c r="IH76" s="22"/>
      <c r="II76" s="22"/>
    </row>
    <row r="77" spans="1:243" s="21" customFormat="1" ht="45" customHeight="1">
      <c r="A77" s="31">
        <v>1.64</v>
      </c>
      <c r="B77" s="70" t="s">
        <v>158</v>
      </c>
      <c r="C77" s="25"/>
      <c r="D77" s="87"/>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9"/>
      <c r="IA77" s="21">
        <v>1.64</v>
      </c>
      <c r="IB77" s="32" t="s">
        <v>158</v>
      </c>
      <c r="IE77" s="22"/>
      <c r="IF77" s="22"/>
      <c r="IG77" s="22"/>
      <c r="IH77" s="22"/>
      <c r="II77" s="22"/>
    </row>
    <row r="78" spans="1:243" s="21" customFormat="1" ht="45" customHeight="1">
      <c r="A78" s="31">
        <v>1.65</v>
      </c>
      <c r="B78" s="70" t="s">
        <v>159</v>
      </c>
      <c r="C78" s="25"/>
      <c r="D78" s="87"/>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9"/>
      <c r="IA78" s="21">
        <v>1.65</v>
      </c>
      <c r="IB78" s="32" t="s">
        <v>159</v>
      </c>
      <c r="IE78" s="22"/>
      <c r="IF78" s="22"/>
      <c r="IG78" s="22"/>
      <c r="IH78" s="22"/>
      <c r="II78" s="22"/>
    </row>
    <row r="79" spans="1:243" s="21" customFormat="1" ht="45" customHeight="1">
      <c r="A79" s="31">
        <v>1.66</v>
      </c>
      <c r="B79" s="70" t="s">
        <v>160</v>
      </c>
      <c r="C79" s="25"/>
      <c r="D79" s="87"/>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9"/>
      <c r="IA79" s="21">
        <v>1.66</v>
      </c>
      <c r="IB79" s="32" t="s">
        <v>160</v>
      </c>
      <c r="IE79" s="22"/>
      <c r="IF79" s="22"/>
      <c r="IG79" s="22"/>
      <c r="IH79" s="22"/>
      <c r="II79" s="22"/>
    </row>
    <row r="80" spans="1:243" s="21" customFormat="1" ht="45" customHeight="1">
      <c r="A80" s="31">
        <v>1.67</v>
      </c>
      <c r="B80" s="70" t="s">
        <v>161</v>
      </c>
      <c r="C80" s="25"/>
      <c r="D80" s="87"/>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9"/>
      <c r="IA80" s="21">
        <v>1.67</v>
      </c>
      <c r="IB80" s="32" t="s">
        <v>161</v>
      </c>
      <c r="IE80" s="22"/>
      <c r="IF80" s="22"/>
      <c r="IG80" s="22"/>
      <c r="IH80" s="22"/>
      <c r="II80" s="22"/>
    </row>
    <row r="81" spans="1:243" s="21" customFormat="1" ht="45" customHeight="1">
      <c r="A81" s="31">
        <v>1.68</v>
      </c>
      <c r="B81" s="70" t="s">
        <v>162</v>
      </c>
      <c r="C81" s="25"/>
      <c r="D81" s="87"/>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9"/>
      <c r="IA81" s="21">
        <v>1.68</v>
      </c>
      <c r="IB81" s="32" t="s">
        <v>162</v>
      </c>
      <c r="IE81" s="22"/>
      <c r="IF81" s="22"/>
      <c r="IG81" s="22"/>
      <c r="IH81" s="22"/>
      <c r="II81" s="22"/>
    </row>
    <row r="82" spans="1:243" s="21" customFormat="1" ht="45" customHeight="1">
      <c r="A82" s="31">
        <v>1.69</v>
      </c>
      <c r="B82" s="70" t="s">
        <v>163</v>
      </c>
      <c r="C82" s="25"/>
      <c r="D82" s="87"/>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9"/>
      <c r="IA82" s="21">
        <v>1.69</v>
      </c>
      <c r="IB82" s="32" t="s">
        <v>163</v>
      </c>
      <c r="IE82" s="22"/>
      <c r="IF82" s="22"/>
      <c r="IG82" s="22"/>
      <c r="IH82" s="22"/>
      <c r="II82" s="22"/>
    </row>
    <row r="83" spans="1:243" s="21" customFormat="1" ht="45" customHeight="1">
      <c r="A83" s="31">
        <v>1.7</v>
      </c>
      <c r="B83" s="70" t="s">
        <v>164</v>
      </c>
      <c r="C83" s="25"/>
      <c r="D83" s="87"/>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9"/>
      <c r="IA83" s="21">
        <v>1.7</v>
      </c>
      <c r="IB83" s="21" t="s">
        <v>164</v>
      </c>
      <c r="IE83" s="22"/>
      <c r="IF83" s="22"/>
      <c r="IG83" s="22"/>
      <c r="IH83" s="22"/>
      <c r="II83" s="22"/>
    </row>
    <row r="84" spans="1:243" s="21" customFormat="1" ht="45" customHeight="1">
      <c r="A84" s="31">
        <v>1.71</v>
      </c>
      <c r="B84" s="70" t="s">
        <v>165</v>
      </c>
      <c r="C84" s="25"/>
      <c r="D84" s="87"/>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9"/>
      <c r="IA84" s="21">
        <v>1.71</v>
      </c>
      <c r="IB84" s="32" t="s">
        <v>165</v>
      </c>
      <c r="IE84" s="22"/>
      <c r="IF84" s="22"/>
      <c r="IG84" s="22"/>
      <c r="IH84" s="22"/>
      <c r="II84" s="22"/>
    </row>
    <row r="85" spans="1:243" s="21" customFormat="1" ht="45" customHeight="1">
      <c r="A85" s="31">
        <v>1.72</v>
      </c>
      <c r="B85" s="70" t="s">
        <v>166</v>
      </c>
      <c r="C85" s="25"/>
      <c r="D85" s="87"/>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9"/>
      <c r="IA85" s="21">
        <v>1.72</v>
      </c>
      <c r="IB85" s="32" t="s">
        <v>166</v>
      </c>
      <c r="IE85" s="22"/>
      <c r="IF85" s="22"/>
      <c r="IG85" s="22"/>
      <c r="IH85" s="22"/>
      <c r="II85" s="22"/>
    </row>
    <row r="86" spans="1:243" s="21" customFormat="1" ht="45" customHeight="1">
      <c r="A86" s="31">
        <v>1.73</v>
      </c>
      <c r="B86" s="70" t="s">
        <v>167</v>
      </c>
      <c r="C86" s="25"/>
      <c r="D86" s="87"/>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9"/>
      <c r="IA86" s="21">
        <v>1.73</v>
      </c>
      <c r="IB86" s="32" t="s">
        <v>167</v>
      </c>
      <c r="IE86" s="22"/>
      <c r="IF86" s="22"/>
      <c r="IG86" s="22"/>
      <c r="IH86" s="22"/>
      <c r="II86" s="22"/>
    </row>
    <row r="87" spans="1:243" s="21" customFormat="1" ht="45" customHeight="1">
      <c r="A87" s="31">
        <v>1.74</v>
      </c>
      <c r="B87" s="70" t="s">
        <v>168</v>
      </c>
      <c r="C87" s="25"/>
      <c r="D87" s="87"/>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9"/>
      <c r="IA87" s="21">
        <v>1.74</v>
      </c>
      <c r="IB87" s="32" t="s">
        <v>168</v>
      </c>
      <c r="IE87" s="22"/>
      <c r="IF87" s="22"/>
      <c r="IG87" s="22"/>
      <c r="IH87" s="22"/>
      <c r="II87" s="22"/>
    </row>
    <row r="88" spans="1:243" s="21" customFormat="1" ht="45" customHeight="1">
      <c r="A88" s="31">
        <v>1.75</v>
      </c>
      <c r="B88" s="70" t="s">
        <v>169</v>
      </c>
      <c r="C88" s="25"/>
      <c r="D88" s="87"/>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9"/>
      <c r="IA88" s="21">
        <v>1.75</v>
      </c>
      <c r="IB88" s="32" t="s">
        <v>169</v>
      </c>
      <c r="IE88" s="22"/>
      <c r="IF88" s="22"/>
      <c r="IG88" s="22"/>
      <c r="IH88" s="22"/>
      <c r="II88" s="22"/>
    </row>
    <row r="89" spans="1:243" s="21" customFormat="1" ht="45" customHeight="1">
      <c r="A89" s="31">
        <v>1.76</v>
      </c>
      <c r="B89" s="70" t="s">
        <v>170</v>
      </c>
      <c r="C89" s="25"/>
      <c r="D89" s="87"/>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9"/>
      <c r="IA89" s="21">
        <v>1.76</v>
      </c>
      <c r="IB89" s="32" t="s">
        <v>170</v>
      </c>
      <c r="IE89" s="22"/>
      <c r="IF89" s="22"/>
      <c r="IG89" s="22"/>
      <c r="IH89" s="22"/>
      <c r="II89" s="22"/>
    </row>
    <row r="90" spans="1:243" s="21" customFormat="1" ht="45" customHeight="1">
      <c r="A90" s="31">
        <v>1.77</v>
      </c>
      <c r="B90" s="70" t="s">
        <v>171</v>
      </c>
      <c r="C90" s="25"/>
      <c r="D90" s="87"/>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9"/>
      <c r="IA90" s="21">
        <v>1.77</v>
      </c>
      <c r="IB90" s="32" t="s">
        <v>171</v>
      </c>
      <c r="IE90" s="22"/>
      <c r="IF90" s="22"/>
      <c r="IG90" s="22"/>
      <c r="IH90" s="22"/>
      <c r="II90" s="22"/>
    </row>
    <row r="91" spans="1:243" s="21" customFormat="1" ht="45" customHeight="1">
      <c r="A91" s="31">
        <v>1.78</v>
      </c>
      <c r="B91" s="70" t="s">
        <v>172</v>
      </c>
      <c r="C91" s="25"/>
      <c r="D91" s="87"/>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9"/>
      <c r="IA91" s="21">
        <v>1.78</v>
      </c>
      <c r="IB91" s="32" t="s">
        <v>172</v>
      </c>
      <c r="IE91" s="22"/>
      <c r="IF91" s="22"/>
      <c r="IG91" s="22"/>
      <c r="IH91" s="22"/>
      <c r="II91" s="22"/>
    </row>
    <row r="92" spans="1:243" s="21" customFormat="1" ht="45" customHeight="1">
      <c r="A92" s="31">
        <v>1.79</v>
      </c>
      <c r="B92" s="70" t="s">
        <v>173</v>
      </c>
      <c r="C92" s="25"/>
      <c r="D92" s="87"/>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9"/>
      <c r="IA92" s="21">
        <v>1.79</v>
      </c>
      <c r="IB92" s="32" t="s">
        <v>173</v>
      </c>
      <c r="IE92" s="22"/>
      <c r="IF92" s="22"/>
      <c r="IG92" s="22"/>
      <c r="IH92" s="22"/>
      <c r="II92" s="22"/>
    </row>
    <row r="93" spans="1:243" s="21" customFormat="1" ht="45" customHeight="1">
      <c r="A93" s="31">
        <v>1.8</v>
      </c>
      <c r="B93" s="70" t="s">
        <v>174</v>
      </c>
      <c r="C93" s="25"/>
      <c r="D93" s="87"/>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9"/>
      <c r="IA93" s="21">
        <v>1.8</v>
      </c>
      <c r="IB93" s="32" t="s">
        <v>174</v>
      </c>
      <c r="IE93" s="22"/>
      <c r="IF93" s="22"/>
      <c r="IG93" s="22"/>
      <c r="IH93" s="22"/>
      <c r="II93" s="22"/>
    </row>
    <row r="94" spans="1:243" s="21" customFormat="1" ht="45" customHeight="1">
      <c r="A94" s="31">
        <v>1.81</v>
      </c>
      <c r="B94" s="70" t="s">
        <v>175</v>
      </c>
      <c r="C94" s="25"/>
      <c r="D94" s="87"/>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9"/>
      <c r="IA94" s="21">
        <v>1.81</v>
      </c>
      <c r="IB94" s="32" t="s">
        <v>175</v>
      </c>
      <c r="IE94" s="22"/>
      <c r="IF94" s="22"/>
      <c r="IG94" s="22"/>
      <c r="IH94" s="22"/>
      <c r="II94" s="22"/>
    </row>
    <row r="95" spans="1:243" s="21" customFormat="1" ht="45" customHeight="1">
      <c r="A95" s="31">
        <v>1.82</v>
      </c>
      <c r="B95" s="70" t="s">
        <v>176</v>
      </c>
      <c r="C95" s="25"/>
      <c r="D95" s="87"/>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9"/>
      <c r="IA95" s="21">
        <v>1.82</v>
      </c>
      <c r="IB95" s="32" t="s">
        <v>176</v>
      </c>
      <c r="IE95" s="22"/>
      <c r="IF95" s="22"/>
      <c r="IG95" s="22"/>
      <c r="IH95" s="22"/>
      <c r="II95" s="22"/>
    </row>
    <row r="96" spans="1:243" s="21" customFormat="1" ht="45" customHeight="1">
      <c r="A96" s="31">
        <v>1.83</v>
      </c>
      <c r="B96" s="70" t="s">
        <v>177</v>
      </c>
      <c r="C96" s="25"/>
      <c r="D96" s="87"/>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9"/>
      <c r="IA96" s="21">
        <v>1.83</v>
      </c>
      <c r="IB96" s="32" t="s">
        <v>177</v>
      </c>
      <c r="IE96" s="22"/>
      <c r="IF96" s="22"/>
      <c r="IG96" s="22"/>
      <c r="IH96" s="22"/>
      <c r="II96" s="22"/>
    </row>
    <row r="97" spans="1:243" s="21" customFormat="1" ht="45" customHeight="1">
      <c r="A97" s="31">
        <v>1.84</v>
      </c>
      <c r="B97" s="70" t="s">
        <v>178</v>
      </c>
      <c r="C97" s="25"/>
      <c r="D97" s="87"/>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9"/>
      <c r="IA97" s="21">
        <v>1.84</v>
      </c>
      <c r="IB97" s="32" t="s">
        <v>178</v>
      </c>
      <c r="IE97" s="22"/>
      <c r="IF97" s="22"/>
      <c r="IG97" s="22"/>
      <c r="IH97" s="22"/>
      <c r="II97" s="22"/>
    </row>
    <row r="98" spans="1:243" s="21" customFormat="1" ht="45" customHeight="1">
      <c r="A98" s="31">
        <v>1.85</v>
      </c>
      <c r="B98" s="70" t="s">
        <v>179</v>
      </c>
      <c r="C98" s="25"/>
      <c r="D98" s="87"/>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9"/>
      <c r="IA98" s="21">
        <v>1.85</v>
      </c>
      <c r="IB98" s="32" t="s">
        <v>179</v>
      </c>
      <c r="IE98" s="22"/>
      <c r="IF98" s="22"/>
      <c r="IG98" s="22"/>
      <c r="IH98" s="22"/>
      <c r="II98" s="22"/>
    </row>
    <row r="99" spans="1:243" s="21" customFormat="1" ht="45" customHeight="1">
      <c r="A99" s="31">
        <v>1.86</v>
      </c>
      <c r="B99" s="70" t="s">
        <v>180</v>
      </c>
      <c r="C99" s="25"/>
      <c r="D99" s="87"/>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9"/>
      <c r="IA99" s="21">
        <v>1.86</v>
      </c>
      <c r="IB99" s="32" t="s">
        <v>180</v>
      </c>
      <c r="IE99" s="22"/>
      <c r="IF99" s="22"/>
      <c r="IG99" s="22"/>
      <c r="IH99" s="22"/>
      <c r="II99" s="22"/>
    </row>
    <row r="100" spans="1:243" s="21" customFormat="1" ht="45" customHeight="1">
      <c r="A100" s="31">
        <v>1.87</v>
      </c>
      <c r="B100" s="70" t="s">
        <v>181</v>
      </c>
      <c r="C100" s="25"/>
      <c r="D100" s="87"/>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9"/>
      <c r="IA100" s="21">
        <v>1.87</v>
      </c>
      <c r="IB100" s="32" t="s">
        <v>181</v>
      </c>
      <c r="IE100" s="22"/>
      <c r="IF100" s="22"/>
      <c r="IG100" s="22"/>
      <c r="IH100" s="22"/>
      <c r="II100" s="22"/>
    </row>
    <row r="101" spans="1:243" s="21" customFormat="1" ht="45" customHeight="1">
      <c r="A101" s="31">
        <v>1.88</v>
      </c>
      <c r="B101" s="70" t="s">
        <v>182</v>
      </c>
      <c r="C101" s="25"/>
      <c r="D101" s="87"/>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9"/>
      <c r="IA101" s="21">
        <v>1.88</v>
      </c>
      <c r="IB101" s="32" t="s">
        <v>182</v>
      </c>
      <c r="IE101" s="22"/>
      <c r="IF101" s="22"/>
      <c r="IG101" s="22"/>
      <c r="IH101" s="22"/>
      <c r="II101" s="22"/>
    </row>
    <row r="102" spans="1:243" s="21" customFormat="1" ht="45" customHeight="1">
      <c r="A102" s="31">
        <v>1.89</v>
      </c>
      <c r="B102" s="70" t="s">
        <v>183</v>
      </c>
      <c r="C102" s="25"/>
      <c r="D102" s="87"/>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9"/>
      <c r="IA102" s="21">
        <v>1.89</v>
      </c>
      <c r="IB102" s="32" t="s">
        <v>183</v>
      </c>
      <c r="IE102" s="22"/>
      <c r="IF102" s="22"/>
      <c r="IG102" s="22"/>
      <c r="IH102" s="22"/>
      <c r="II102" s="22"/>
    </row>
    <row r="103" spans="1:243" s="21" customFormat="1" ht="45" customHeight="1">
      <c r="A103" s="31">
        <v>1.9</v>
      </c>
      <c r="B103" s="70" t="s">
        <v>184</v>
      </c>
      <c r="C103" s="25"/>
      <c r="D103" s="87"/>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9"/>
      <c r="IA103" s="21">
        <v>1.9</v>
      </c>
      <c r="IB103" s="32" t="s">
        <v>184</v>
      </c>
      <c r="IE103" s="22"/>
      <c r="IF103" s="22"/>
      <c r="IG103" s="22"/>
      <c r="IH103" s="22"/>
      <c r="II103" s="22"/>
    </row>
    <row r="104" spans="1:243" s="21" customFormat="1" ht="45" customHeight="1">
      <c r="A104" s="31">
        <v>1.91</v>
      </c>
      <c r="B104" s="70" t="s">
        <v>185</v>
      </c>
      <c r="C104" s="25"/>
      <c r="D104" s="87"/>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9"/>
      <c r="IA104" s="21">
        <v>1.91</v>
      </c>
      <c r="IB104" s="32" t="s">
        <v>185</v>
      </c>
      <c r="IE104" s="22"/>
      <c r="IF104" s="22"/>
      <c r="IG104" s="22"/>
      <c r="IH104" s="22"/>
      <c r="II104" s="22"/>
    </row>
    <row r="105" spans="1:243" s="21" customFormat="1" ht="45" customHeight="1">
      <c r="A105" s="31">
        <v>1.92</v>
      </c>
      <c r="B105" s="70" t="s">
        <v>186</v>
      </c>
      <c r="C105" s="25"/>
      <c r="D105" s="87"/>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9"/>
      <c r="IA105" s="21">
        <v>1.92</v>
      </c>
      <c r="IB105" s="32" t="s">
        <v>186</v>
      </c>
      <c r="IE105" s="22"/>
      <c r="IF105" s="22"/>
      <c r="IG105" s="22"/>
      <c r="IH105" s="22"/>
      <c r="II105" s="22"/>
    </row>
    <row r="106" spans="1:243" s="21" customFormat="1" ht="45" customHeight="1">
      <c r="A106" s="31">
        <v>1.93</v>
      </c>
      <c r="B106" s="70" t="s">
        <v>187</v>
      </c>
      <c r="C106" s="25"/>
      <c r="D106" s="87"/>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9"/>
      <c r="IA106" s="21">
        <v>1.93</v>
      </c>
      <c r="IB106" s="32" t="s">
        <v>187</v>
      </c>
      <c r="IE106" s="22"/>
      <c r="IF106" s="22"/>
      <c r="IG106" s="22"/>
      <c r="IH106" s="22"/>
      <c r="II106" s="22"/>
    </row>
    <row r="107" spans="1:243" s="21" customFormat="1" ht="45" customHeight="1">
      <c r="A107" s="31">
        <v>1.94</v>
      </c>
      <c r="B107" s="70" t="s">
        <v>188</v>
      </c>
      <c r="C107" s="25"/>
      <c r="D107" s="87"/>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9"/>
      <c r="IA107" s="21">
        <v>1.94</v>
      </c>
      <c r="IB107" s="32" t="s">
        <v>188</v>
      </c>
      <c r="IE107" s="22"/>
      <c r="IF107" s="22"/>
      <c r="IG107" s="22"/>
      <c r="IH107" s="22"/>
      <c r="II107" s="22"/>
    </row>
    <row r="108" spans="1:243" s="21" customFormat="1" ht="45" customHeight="1">
      <c r="A108" s="31">
        <v>1.95</v>
      </c>
      <c r="B108" s="70" t="s">
        <v>189</v>
      </c>
      <c r="C108" s="25"/>
      <c r="D108" s="87"/>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9"/>
      <c r="IA108" s="21">
        <v>1.95</v>
      </c>
      <c r="IB108" s="32" t="s">
        <v>189</v>
      </c>
      <c r="IE108" s="22"/>
      <c r="IF108" s="22"/>
      <c r="IG108" s="22"/>
      <c r="IH108" s="22"/>
      <c r="II108" s="22"/>
    </row>
    <row r="109" spans="1:243" s="21" customFormat="1" ht="45" customHeight="1">
      <c r="A109" s="31">
        <v>1.96</v>
      </c>
      <c r="B109" s="70" t="s">
        <v>190</v>
      </c>
      <c r="C109" s="25"/>
      <c r="D109" s="87"/>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9"/>
      <c r="IA109" s="21">
        <v>1.96</v>
      </c>
      <c r="IB109" s="32" t="s">
        <v>190</v>
      </c>
      <c r="IE109" s="22"/>
      <c r="IF109" s="22"/>
      <c r="IG109" s="22"/>
      <c r="IH109" s="22"/>
      <c r="II109" s="22"/>
    </row>
    <row r="110" spans="1:243" s="21" customFormat="1" ht="45" customHeight="1">
      <c r="A110" s="31">
        <v>1.97</v>
      </c>
      <c r="B110" s="70" t="s">
        <v>191</v>
      </c>
      <c r="C110" s="25"/>
      <c r="D110" s="87"/>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9"/>
      <c r="IA110" s="21">
        <v>1.97</v>
      </c>
      <c r="IB110" s="32" t="s">
        <v>191</v>
      </c>
      <c r="IE110" s="22"/>
      <c r="IF110" s="22"/>
      <c r="IG110" s="22"/>
      <c r="IH110" s="22"/>
      <c r="II110" s="22"/>
    </row>
    <row r="111" spans="1:243" s="21" customFormat="1" ht="45" customHeight="1">
      <c r="A111" s="31">
        <v>1.98</v>
      </c>
      <c r="B111" s="70" t="s">
        <v>192</v>
      </c>
      <c r="C111" s="25"/>
      <c r="D111" s="87"/>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9"/>
      <c r="IA111" s="21">
        <v>1.98</v>
      </c>
      <c r="IB111" s="32" t="s">
        <v>192</v>
      </c>
      <c r="IE111" s="22"/>
      <c r="IF111" s="22"/>
      <c r="IG111" s="22"/>
      <c r="IH111" s="22"/>
      <c r="II111" s="22"/>
    </row>
    <row r="112" spans="1:243" s="21" customFormat="1" ht="45" customHeight="1">
      <c r="A112" s="31">
        <v>1.99</v>
      </c>
      <c r="B112" s="70" t="s">
        <v>193</v>
      </c>
      <c r="C112" s="25"/>
      <c r="D112" s="87"/>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9"/>
      <c r="IA112" s="21">
        <v>1.99</v>
      </c>
      <c r="IB112" s="32" t="s">
        <v>193</v>
      </c>
      <c r="IE112" s="22"/>
      <c r="IF112" s="22"/>
      <c r="IG112" s="22"/>
      <c r="IH112" s="22"/>
      <c r="II112" s="22"/>
    </row>
    <row r="113" spans="1:243" s="21" customFormat="1" ht="45" customHeight="1">
      <c r="A113" s="31">
        <v>2</v>
      </c>
      <c r="B113" s="70" t="s">
        <v>194</v>
      </c>
      <c r="C113" s="25"/>
      <c r="D113" s="87"/>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9"/>
      <c r="IA113" s="21">
        <v>2</v>
      </c>
      <c r="IB113" s="32" t="s">
        <v>194</v>
      </c>
      <c r="IE113" s="22"/>
      <c r="IF113" s="22"/>
      <c r="IG113" s="22"/>
      <c r="IH113" s="22"/>
      <c r="II113" s="22"/>
    </row>
    <row r="114" spans="1:243" s="21" customFormat="1" ht="45" customHeight="1">
      <c r="A114" s="31">
        <v>2.01</v>
      </c>
      <c r="B114" s="70" t="s">
        <v>195</v>
      </c>
      <c r="C114" s="25"/>
      <c r="D114" s="87"/>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9"/>
      <c r="IA114" s="21">
        <v>2.01</v>
      </c>
      <c r="IB114" s="32" t="s">
        <v>195</v>
      </c>
      <c r="IE114" s="22"/>
      <c r="IF114" s="22"/>
      <c r="IG114" s="22"/>
      <c r="IH114" s="22"/>
      <c r="II114" s="22"/>
    </row>
    <row r="115" spans="1:243" s="21" customFormat="1" ht="45" customHeight="1">
      <c r="A115" s="31">
        <v>2.02</v>
      </c>
      <c r="B115" s="70" t="s">
        <v>196</v>
      </c>
      <c r="C115" s="25"/>
      <c r="D115" s="87"/>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9"/>
      <c r="IA115" s="21">
        <v>2.02</v>
      </c>
      <c r="IB115" s="32" t="s">
        <v>196</v>
      </c>
      <c r="IE115" s="22"/>
      <c r="IF115" s="22"/>
      <c r="IG115" s="22"/>
      <c r="IH115" s="22"/>
      <c r="II115" s="22"/>
    </row>
    <row r="116" spans="1:243" s="21" customFormat="1" ht="45" customHeight="1">
      <c r="A116" s="31">
        <v>2.03</v>
      </c>
      <c r="B116" s="70" t="s">
        <v>197</v>
      </c>
      <c r="C116" s="25"/>
      <c r="D116" s="87"/>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9"/>
      <c r="IA116" s="21">
        <v>2.03</v>
      </c>
      <c r="IB116" s="32" t="s">
        <v>197</v>
      </c>
      <c r="IE116" s="22"/>
      <c r="IF116" s="22"/>
      <c r="IG116" s="22"/>
      <c r="IH116" s="22"/>
      <c r="II116" s="22"/>
    </row>
    <row r="117" spans="1:243" s="21" customFormat="1" ht="45" customHeight="1">
      <c r="A117" s="31">
        <v>2.04</v>
      </c>
      <c r="B117" s="70" t="s">
        <v>198</v>
      </c>
      <c r="C117" s="25"/>
      <c r="D117" s="87"/>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9"/>
      <c r="IA117" s="21">
        <v>2.04</v>
      </c>
      <c r="IB117" s="32" t="s">
        <v>198</v>
      </c>
      <c r="IE117" s="22"/>
      <c r="IF117" s="22"/>
      <c r="IG117" s="22"/>
      <c r="IH117" s="22"/>
      <c r="II117" s="22"/>
    </row>
    <row r="118" spans="1:243" s="21" customFormat="1" ht="82.5" customHeight="1">
      <c r="A118" s="31">
        <v>2.05</v>
      </c>
      <c r="B118" s="70" t="s">
        <v>199</v>
      </c>
      <c r="C118" s="25"/>
      <c r="D118" s="87"/>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9"/>
      <c r="IA118" s="21">
        <v>2.05</v>
      </c>
      <c r="IB118" s="32" t="s">
        <v>199</v>
      </c>
      <c r="IE118" s="22"/>
      <c r="IF118" s="22"/>
      <c r="IG118" s="22"/>
      <c r="IH118" s="22"/>
      <c r="II118" s="22"/>
    </row>
    <row r="119" spans="1:243" s="21" customFormat="1" ht="45" customHeight="1">
      <c r="A119" s="31">
        <v>2.06</v>
      </c>
      <c r="B119" s="70" t="s">
        <v>237</v>
      </c>
      <c r="C119" s="25"/>
      <c r="D119" s="87"/>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9"/>
      <c r="IA119" s="21">
        <v>2.06</v>
      </c>
      <c r="IB119" s="32" t="s">
        <v>237</v>
      </c>
      <c r="IE119" s="22"/>
      <c r="IF119" s="22"/>
      <c r="IG119" s="22"/>
      <c r="IH119" s="22"/>
      <c r="II119" s="22"/>
    </row>
    <row r="120" spans="1:243" s="21" customFormat="1" ht="45" customHeight="1">
      <c r="A120" s="31">
        <v>2.07</v>
      </c>
      <c r="B120" s="70" t="s">
        <v>200</v>
      </c>
      <c r="C120" s="25"/>
      <c r="D120" s="87"/>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9"/>
      <c r="IA120" s="21">
        <v>2.07</v>
      </c>
      <c r="IB120" s="32" t="s">
        <v>200</v>
      </c>
      <c r="IE120" s="22"/>
      <c r="IF120" s="22"/>
      <c r="IG120" s="22"/>
      <c r="IH120" s="22"/>
      <c r="II120" s="22"/>
    </row>
    <row r="121" spans="1:243" s="21" customFormat="1" ht="45" customHeight="1">
      <c r="A121" s="31">
        <v>2.08</v>
      </c>
      <c r="B121" s="70" t="s">
        <v>201</v>
      </c>
      <c r="C121" s="25"/>
      <c r="D121" s="87"/>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9"/>
      <c r="IA121" s="21">
        <v>2.08</v>
      </c>
      <c r="IB121" s="32" t="s">
        <v>201</v>
      </c>
      <c r="IE121" s="22"/>
      <c r="IF121" s="22"/>
      <c r="IG121" s="22"/>
      <c r="IH121" s="22"/>
      <c r="II121" s="22"/>
    </row>
    <row r="122" spans="1:243" s="21" customFormat="1" ht="45" customHeight="1">
      <c r="A122" s="31">
        <v>2.09</v>
      </c>
      <c r="B122" s="70" t="s">
        <v>202</v>
      </c>
      <c r="C122" s="25"/>
      <c r="D122" s="87"/>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9"/>
      <c r="IA122" s="21">
        <v>2.09</v>
      </c>
      <c r="IB122" s="32" t="s">
        <v>202</v>
      </c>
      <c r="IE122" s="22"/>
      <c r="IF122" s="22"/>
      <c r="IG122" s="22"/>
      <c r="IH122" s="22"/>
      <c r="II122" s="22"/>
    </row>
    <row r="123" spans="1:243" s="21" customFormat="1" ht="45" customHeight="1">
      <c r="A123" s="31">
        <v>2.1</v>
      </c>
      <c r="B123" s="70" t="s">
        <v>203</v>
      </c>
      <c r="C123" s="25"/>
      <c r="D123" s="87"/>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9"/>
      <c r="IA123" s="21">
        <v>2.1</v>
      </c>
      <c r="IB123" s="32" t="s">
        <v>203</v>
      </c>
      <c r="IE123" s="22"/>
      <c r="IF123" s="22"/>
      <c r="IG123" s="22"/>
      <c r="IH123" s="22"/>
      <c r="II123" s="22"/>
    </row>
    <row r="124" spans="1:243" s="21" customFormat="1" ht="45" customHeight="1">
      <c r="A124" s="31">
        <v>2.11</v>
      </c>
      <c r="B124" s="70" t="s">
        <v>204</v>
      </c>
      <c r="C124" s="25"/>
      <c r="D124" s="87"/>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9"/>
      <c r="IA124" s="21">
        <v>2.11</v>
      </c>
      <c r="IB124" s="32" t="s">
        <v>204</v>
      </c>
      <c r="IE124" s="22"/>
      <c r="IF124" s="22"/>
      <c r="IG124" s="22"/>
      <c r="IH124" s="22"/>
      <c r="II124" s="22"/>
    </row>
    <row r="125" spans="1:243" s="21" customFormat="1" ht="45" customHeight="1">
      <c r="A125" s="31">
        <v>2.12</v>
      </c>
      <c r="B125" s="70" t="s">
        <v>205</v>
      </c>
      <c r="C125" s="25"/>
      <c r="D125" s="87"/>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9"/>
      <c r="IA125" s="21">
        <v>2.12</v>
      </c>
      <c r="IB125" s="32" t="s">
        <v>205</v>
      </c>
      <c r="IE125" s="22"/>
      <c r="IF125" s="22"/>
      <c r="IG125" s="22"/>
      <c r="IH125" s="22"/>
      <c r="II125" s="22"/>
    </row>
    <row r="126" spans="1:243" s="21" customFormat="1" ht="45" customHeight="1">
      <c r="A126" s="31">
        <v>2.13</v>
      </c>
      <c r="B126" s="70" t="s">
        <v>206</v>
      </c>
      <c r="C126" s="25"/>
      <c r="D126" s="87"/>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9"/>
      <c r="IA126" s="21">
        <v>2.13</v>
      </c>
      <c r="IB126" s="32" t="s">
        <v>206</v>
      </c>
      <c r="IE126" s="22"/>
      <c r="IF126" s="22"/>
      <c r="IG126" s="22"/>
      <c r="IH126" s="22"/>
      <c r="II126" s="22"/>
    </row>
    <row r="127" spans="1:243" s="21" customFormat="1" ht="45" customHeight="1">
      <c r="A127" s="31">
        <v>2.14</v>
      </c>
      <c r="B127" s="70" t="s">
        <v>207</v>
      </c>
      <c r="C127" s="25"/>
      <c r="D127" s="87"/>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9"/>
      <c r="IA127" s="21">
        <v>2.14</v>
      </c>
      <c r="IB127" s="21" t="s">
        <v>207</v>
      </c>
      <c r="IE127" s="22"/>
      <c r="IF127" s="22"/>
      <c r="IG127" s="22"/>
      <c r="IH127" s="22"/>
      <c r="II127" s="22"/>
    </row>
    <row r="128" spans="1:243" s="21" customFormat="1" ht="45" customHeight="1">
      <c r="A128" s="31">
        <v>2.15</v>
      </c>
      <c r="B128" s="70" t="s">
        <v>208</v>
      </c>
      <c r="C128" s="25"/>
      <c r="D128" s="44">
        <v>1</v>
      </c>
      <c r="E128" s="45" t="s">
        <v>233</v>
      </c>
      <c r="F128" s="46">
        <v>1822033.9</v>
      </c>
      <c r="G128" s="36"/>
      <c r="H128" s="37"/>
      <c r="I128" s="38" t="s">
        <v>38</v>
      </c>
      <c r="J128" s="39">
        <f>IF(I128="Less(-)",-1,1)</f>
        <v>1</v>
      </c>
      <c r="K128" s="37" t="s">
        <v>39</v>
      </c>
      <c r="L128" s="37" t="s">
        <v>4</v>
      </c>
      <c r="M128" s="40"/>
      <c r="N128" s="37"/>
      <c r="O128" s="37"/>
      <c r="P128" s="41"/>
      <c r="Q128" s="37"/>
      <c r="R128" s="37"/>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2"/>
      <c r="BA128" s="43">
        <f>(total_amount_ba($B$2,$D$2,D128,F128,J128,K128,M128))</f>
        <v>1822033.9</v>
      </c>
      <c r="BB128" s="30">
        <f>BA128+SUM(N128:AZ128)</f>
        <v>1822033.9</v>
      </c>
      <c r="BC128" s="28" t="str">
        <f>SpellNumber(L128,BB128)</f>
        <v>INR  Eighteen Lakh Twenty Two Thousand  &amp;Thirty Three  and Paise Ninety Only</v>
      </c>
      <c r="IA128" s="21">
        <v>2.15</v>
      </c>
      <c r="IB128" s="21" t="s">
        <v>208</v>
      </c>
      <c r="ID128" s="21">
        <v>1</v>
      </c>
      <c r="IE128" s="22" t="s">
        <v>233</v>
      </c>
      <c r="IF128" s="22"/>
      <c r="IG128" s="22"/>
      <c r="IH128" s="22"/>
      <c r="II128" s="22"/>
    </row>
    <row r="129" spans="1:243" s="21" customFormat="1" ht="102" customHeight="1">
      <c r="A129" s="31">
        <v>2.16</v>
      </c>
      <c r="B129" s="70" t="s">
        <v>236</v>
      </c>
      <c r="C129" s="25"/>
      <c r="D129" s="44">
        <v>1</v>
      </c>
      <c r="E129" s="45" t="s">
        <v>239</v>
      </c>
      <c r="F129" s="46">
        <v>91101.6</v>
      </c>
      <c r="G129" s="36"/>
      <c r="H129" s="37"/>
      <c r="I129" s="38" t="s">
        <v>38</v>
      </c>
      <c r="J129" s="39">
        <f>IF(I129="Less(-)",-1,1)</f>
        <v>1</v>
      </c>
      <c r="K129" s="37" t="s">
        <v>39</v>
      </c>
      <c r="L129" s="37" t="s">
        <v>4</v>
      </c>
      <c r="M129" s="40"/>
      <c r="N129" s="37"/>
      <c r="O129" s="37"/>
      <c r="P129" s="41"/>
      <c r="Q129" s="37"/>
      <c r="R129" s="37"/>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2"/>
      <c r="BA129" s="43">
        <f>(total_amount_ba($B$2,$D$2,D129,F129,J129,K129,M129))</f>
        <v>91101.6</v>
      </c>
      <c r="BB129" s="30">
        <f>BA129+SUM(N129:AZ129)</f>
        <v>91101.6</v>
      </c>
      <c r="BC129" s="28" t="str">
        <f>SpellNumber(L129,BB129)</f>
        <v>INR  Ninety One Thousand One Hundred &amp; One  and Paise Sixty Only</v>
      </c>
      <c r="IA129" s="21">
        <v>2.16</v>
      </c>
      <c r="IB129" s="21" t="s">
        <v>236</v>
      </c>
      <c r="ID129" s="21">
        <v>1</v>
      </c>
      <c r="IE129" s="22" t="s">
        <v>239</v>
      </c>
      <c r="IF129" s="22"/>
      <c r="IG129" s="22"/>
      <c r="IH129" s="22"/>
      <c r="II129" s="22"/>
    </row>
    <row r="130" spans="1:243" s="21" customFormat="1" ht="82.5" customHeight="1">
      <c r="A130" s="31">
        <v>2.17</v>
      </c>
      <c r="B130" s="70" t="s">
        <v>209</v>
      </c>
      <c r="C130" s="25"/>
      <c r="D130" s="84"/>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6"/>
      <c r="IA130" s="21">
        <v>2.17</v>
      </c>
      <c r="IB130" s="32" t="s">
        <v>209</v>
      </c>
      <c r="IE130" s="22"/>
      <c r="IF130" s="22"/>
      <c r="IG130" s="22"/>
      <c r="IH130" s="22"/>
      <c r="II130" s="22"/>
    </row>
    <row r="131" spans="1:243" s="21" customFormat="1" ht="45" customHeight="1">
      <c r="A131" s="31">
        <v>2.18</v>
      </c>
      <c r="B131" s="70" t="s">
        <v>210</v>
      </c>
      <c r="C131" s="25"/>
      <c r="D131" s="87"/>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9"/>
      <c r="IA131" s="21">
        <v>2.18</v>
      </c>
      <c r="IB131" s="32" t="s">
        <v>210</v>
      </c>
      <c r="IE131" s="22"/>
      <c r="IF131" s="22"/>
      <c r="IG131" s="22"/>
      <c r="IH131" s="22"/>
      <c r="II131" s="22"/>
    </row>
    <row r="132" spans="1:243" s="21" customFormat="1" ht="45" customHeight="1">
      <c r="A132" s="31">
        <v>2.19</v>
      </c>
      <c r="B132" s="70" t="s">
        <v>211</v>
      </c>
      <c r="C132" s="25"/>
      <c r="D132" s="87"/>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9"/>
      <c r="IA132" s="21">
        <v>2.19</v>
      </c>
      <c r="IB132" s="32" t="s">
        <v>211</v>
      </c>
      <c r="IE132" s="22"/>
      <c r="IF132" s="22"/>
      <c r="IG132" s="22"/>
      <c r="IH132" s="22"/>
      <c r="II132" s="22"/>
    </row>
    <row r="133" spans="1:243" s="21" customFormat="1" ht="45" customHeight="1">
      <c r="A133" s="31">
        <v>2.2</v>
      </c>
      <c r="B133" s="70" t="s">
        <v>212</v>
      </c>
      <c r="C133" s="25"/>
      <c r="D133" s="87"/>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9"/>
      <c r="IA133" s="21">
        <v>2.2</v>
      </c>
      <c r="IB133" s="32" t="s">
        <v>212</v>
      </c>
      <c r="IE133" s="22"/>
      <c r="IF133" s="22"/>
      <c r="IG133" s="22"/>
      <c r="IH133" s="22"/>
      <c r="II133" s="22"/>
    </row>
    <row r="134" spans="1:243" s="21" customFormat="1" ht="45" customHeight="1">
      <c r="A134" s="31">
        <v>2.21</v>
      </c>
      <c r="B134" s="70" t="s">
        <v>160</v>
      </c>
      <c r="C134" s="25"/>
      <c r="D134" s="87"/>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9"/>
      <c r="IA134" s="21">
        <v>2.21</v>
      </c>
      <c r="IB134" s="32" t="s">
        <v>160</v>
      </c>
      <c r="IE134" s="22"/>
      <c r="IF134" s="22"/>
      <c r="IG134" s="22"/>
      <c r="IH134" s="22"/>
      <c r="II134" s="22"/>
    </row>
    <row r="135" spans="1:243" s="21" customFormat="1" ht="45" customHeight="1">
      <c r="A135" s="31">
        <v>2.22</v>
      </c>
      <c r="B135" s="70" t="s">
        <v>213</v>
      </c>
      <c r="C135" s="25"/>
      <c r="D135" s="87"/>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9"/>
      <c r="IA135" s="21">
        <v>2.22</v>
      </c>
      <c r="IB135" s="32" t="s">
        <v>213</v>
      </c>
      <c r="IE135" s="22"/>
      <c r="IF135" s="22"/>
      <c r="IG135" s="22"/>
      <c r="IH135" s="22"/>
      <c r="II135" s="22"/>
    </row>
    <row r="136" spans="1:243" s="21" customFormat="1" ht="45" customHeight="1">
      <c r="A136" s="31">
        <v>2.23</v>
      </c>
      <c r="B136" s="70" t="s">
        <v>214</v>
      </c>
      <c r="C136" s="25"/>
      <c r="D136" s="87"/>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9"/>
      <c r="IA136" s="21">
        <v>2.23</v>
      </c>
      <c r="IB136" s="32" t="s">
        <v>214</v>
      </c>
      <c r="IE136" s="22"/>
      <c r="IF136" s="22"/>
      <c r="IG136" s="22"/>
      <c r="IH136" s="22"/>
      <c r="II136" s="22"/>
    </row>
    <row r="137" spans="1:243" s="21" customFormat="1" ht="45" customHeight="1">
      <c r="A137" s="31">
        <v>2.24</v>
      </c>
      <c r="B137" s="70" t="s">
        <v>163</v>
      </c>
      <c r="C137" s="25"/>
      <c r="D137" s="87"/>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9"/>
      <c r="IA137" s="21">
        <v>2.24</v>
      </c>
      <c r="IB137" s="32" t="s">
        <v>163</v>
      </c>
      <c r="IE137" s="22"/>
      <c r="IF137" s="22"/>
      <c r="IG137" s="22"/>
      <c r="IH137" s="22"/>
      <c r="II137" s="22"/>
    </row>
    <row r="138" spans="1:243" s="21" customFormat="1" ht="45" customHeight="1">
      <c r="A138" s="31">
        <v>2.25</v>
      </c>
      <c r="B138" s="70" t="s">
        <v>215</v>
      </c>
      <c r="C138" s="25"/>
      <c r="D138" s="87"/>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9"/>
      <c r="IA138" s="21">
        <v>2.25</v>
      </c>
      <c r="IB138" s="32" t="s">
        <v>215</v>
      </c>
      <c r="IE138" s="22"/>
      <c r="IF138" s="22"/>
      <c r="IG138" s="22"/>
      <c r="IH138" s="22"/>
      <c r="II138" s="22"/>
    </row>
    <row r="139" spans="1:243" s="21" customFormat="1" ht="45" customHeight="1">
      <c r="A139" s="31">
        <v>2.26</v>
      </c>
      <c r="B139" s="70" t="s">
        <v>216</v>
      </c>
      <c r="C139" s="25"/>
      <c r="D139" s="87"/>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9"/>
      <c r="IA139" s="21">
        <v>2.26</v>
      </c>
      <c r="IB139" s="32" t="s">
        <v>216</v>
      </c>
      <c r="IE139" s="22"/>
      <c r="IF139" s="22"/>
      <c r="IG139" s="22"/>
      <c r="IH139" s="22"/>
      <c r="II139" s="22"/>
    </row>
    <row r="140" spans="1:243" s="21" customFormat="1" ht="45" customHeight="1">
      <c r="A140" s="31">
        <v>2.27</v>
      </c>
      <c r="B140" s="70" t="s">
        <v>166</v>
      </c>
      <c r="C140" s="25"/>
      <c r="D140" s="87"/>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9"/>
      <c r="IA140" s="21">
        <v>2.27</v>
      </c>
      <c r="IB140" s="32" t="s">
        <v>166</v>
      </c>
      <c r="IE140" s="22"/>
      <c r="IF140" s="22"/>
      <c r="IG140" s="22"/>
      <c r="IH140" s="22"/>
      <c r="II140" s="22"/>
    </row>
    <row r="141" spans="1:243" s="21" customFormat="1" ht="45" customHeight="1">
      <c r="A141" s="31">
        <v>2.28</v>
      </c>
      <c r="B141" s="70" t="s">
        <v>217</v>
      </c>
      <c r="C141" s="25"/>
      <c r="D141" s="87"/>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9"/>
      <c r="IA141" s="21">
        <v>2.28</v>
      </c>
      <c r="IB141" s="32" t="s">
        <v>217</v>
      </c>
      <c r="IE141" s="22"/>
      <c r="IF141" s="22"/>
      <c r="IG141" s="22"/>
      <c r="IH141" s="22"/>
      <c r="II141" s="22"/>
    </row>
    <row r="142" spans="1:243" s="21" customFormat="1" ht="45" customHeight="1">
      <c r="A142" s="31">
        <v>2.29</v>
      </c>
      <c r="B142" s="70" t="s">
        <v>218</v>
      </c>
      <c r="C142" s="25"/>
      <c r="D142" s="87"/>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9"/>
      <c r="IA142" s="21">
        <v>2.29</v>
      </c>
      <c r="IB142" s="32" t="s">
        <v>218</v>
      </c>
      <c r="IE142" s="22"/>
      <c r="IF142" s="22"/>
      <c r="IG142" s="22"/>
      <c r="IH142" s="22"/>
      <c r="II142" s="22"/>
    </row>
    <row r="143" spans="1:243" s="21" customFormat="1" ht="45" customHeight="1">
      <c r="A143" s="31">
        <v>2.3</v>
      </c>
      <c r="B143" s="70" t="s">
        <v>219</v>
      </c>
      <c r="C143" s="25"/>
      <c r="D143" s="87"/>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9"/>
      <c r="IA143" s="21">
        <v>2.3</v>
      </c>
      <c r="IB143" s="32" t="s">
        <v>219</v>
      </c>
      <c r="IE143" s="22"/>
      <c r="IF143" s="22"/>
      <c r="IG143" s="22"/>
      <c r="IH143" s="22"/>
      <c r="II143" s="22"/>
    </row>
    <row r="144" spans="1:243" s="21" customFormat="1" ht="45" customHeight="1">
      <c r="A144" s="31">
        <v>2.31</v>
      </c>
      <c r="B144" s="70" t="s">
        <v>220</v>
      </c>
      <c r="C144" s="25"/>
      <c r="D144" s="87"/>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9"/>
      <c r="IA144" s="21">
        <v>2.31</v>
      </c>
      <c r="IB144" s="21" t="s">
        <v>220</v>
      </c>
      <c r="IE144" s="22"/>
      <c r="IF144" s="22"/>
      <c r="IG144" s="22"/>
      <c r="IH144" s="22"/>
      <c r="II144" s="22"/>
    </row>
    <row r="145" spans="1:243" s="21" customFormat="1" ht="45" customHeight="1">
      <c r="A145" s="31">
        <v>2.32</v>
      </c>
      <c r="B145" s="70" t="s">
        <v>171</v>
      </c>
      <c r="C145" s="25"/>
      <c r="D145" s="87"/>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9"/>
      <c r="IA145" s="21">
        <v>2.32</v>
      </c>
      <c r="IB145" s="32" t="s">
        <v>171</v>
      </c>
      <c r="IE145" s="22"/>
      <c r="IF145" s="22"/>
      <c r="IG145" s="22"/>
      <c r="IH145" s="22"/>
      <c r="II145" s="22"/>
    </row>
    <row r="146" spans="1:243" s="21" customFormat="1" ht="45" customHeight="1">
      <c r="A146" s="31">
        <v>2.33</v>
      </c>
      <c r="B146" s="70" t="s">
        <v>172</v>
      </c>
      <c r="C146" s="25"/>
      <c r="D146" s="87"/>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9"/>
      <c r="IA146" s="21">
        <v>2.33</v>
      </c>
      <c r="IB146" s="32" t="s">
        <v>172</v>
      </c>
      <c r="IE146" s="22"/>
      <c r="IF146" s="22"/>
      <c r="IG146" s="22"/>
      <c r="IH146" s="22"/>
      <c r="II146" s="22"/>
    </row>
    <row r="147" spans="1:243" s="21" customFormat="1" ht="45" customHeight="1">
      <c r="A147" s="31">
        <v>2.34</v>
      </c>
      <c r="B147" s="70" t="s">
        <v>173</v>
      </c>
      <c r="C147" s="25"/>
      <c r="D147" s="87"/>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9"/>
      <c r="IA147" s="21">
        <v>2.34</v>
      </c>
      <c r="IB147" s="32" t="s">
        <v>173</v>
      </c>
      <c r="IE147" s="22"/>
      <c r="IF147" s="22"/>
      <c r="IG147" s="22"/>
      <c r="IH147" s="22"/>
      <c r="II147" s="22"/>
    </row>
    <row r="148" spans="1:243" s="21" customFormat="1" ht="45" customHeight="1">
      <c r="A148" s="31">
        <v>2.35</v>
      </c>
      <c r="B148" s="70" t="s">
        <v>174</v>
      </c>
      <c r="C148" s="25"/>
      <c r="D148" s="87"/>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9"/>
      <c r="IA148" s="21">
        <v>2.35</v>
      </c>
      <c r="IB148" s="32" t="s">
        <v>174</v>
      </c>
      <c r="IE148" s="22"/>
      <c r="IF148" s="22"/>
      <c r="IG148" s="22"/>
      <c r="IH148" s="22"/>
      <c r="II148" s="22"/>
    </row>
    <row r="149" spans="1:243" s="21" customFormat="1" ht="45" customHeight="1">
      <c r="A149" s="31">
        <v>2.36</v>
      </c>
      <c r="B149" s="70" t="s">
        <v>175</v>
      </c>
      <c r="C149" s="25"/>
      <c r="D149" s="87"/>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9"/>
      <c r="IA149" s="21">
        <v>2.36</v>
      </c>
      <c r="IB149" s="32" t="s">
        <v>175</v>
      </c>
      <c r="IE149" s="22"/>
      <c r="IF149" s="22"/>
      <c r="IG149" s="22"/>
      <c r="IH149" s="22"/>
      <c r="II149" s="22"/>
    </row>
    <row r="150" spans="1:243" s="21" customFormat="1" ht="45" customHeight="1">
      <c r="A150" s="31">
        <v>2.37</v>
      </c>
      <c r="B150" s="70" t="s">
        <v>176</v>
      </c>
      <c r="C150" s="25"/>
      <c r="D150" s="87"/>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9"/>
      <c r="IA150" s="21">
        <v>2.37</v>
      </c>
      <c r="IB150" s="32" t="s">
        <v>176</v>
      </c>
      <c r="IE150" s="22"/>
      <c r="IF150" s="22"/>
      <c r="IG150" s="22"/>
      <c r="IH150" s="22"/>
      <c r="II150" s="22"/>
    </row>
    <row r="151" spans="1:243" s="21" customFormat="1" ht="45" customHeight="1">
      <c r="A151" s="31">
        <v>2.38</v>
      </c>
      <c r="B151" s="70" t="s">
        <v>221</v>
      </c>
      <c r="C151" s="25"/>
      <c r="D151" s="87"/>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9"/>
      <c r="IA151" s="21">
        <v>2.38</v>
      </c>
      <c r="IB151" s="32" t="s">
        <v>221</v>
      </c>
      <c r="IE151" s="22"/>
      <c r="IF151" s="22"/>
      <c r="IG151" s="22"/>
      <c r="IH151" s="22"/>
      <c r="II151" s="22"/>
    </row>
    <row r="152" spans="1:243" s="21" customFormat="1" ht="45" customHeight="1">
      <c r="A152" s="31">
        <v>2.39</v>
      </c>
      <c r="B152" s="70" t="s">
        <v>222</v>
      </c>
      <c r="C152" s="25"/>
      <c r="D152" s="87"/>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9"/>
      <c r="IA152" s="21">
        <v>2.39</v>
      </c>
      <c r="IB152" s="32" t="s">
        <v>222</v>
      </c>
      <c r="IE152" s="22"/>
      <c r="IF152" s="22"/>
      <c r="IG152" s="22"/>
      <c r="IH152" s="22"/>
      <c r="II152" s="22"/>
    </row>
    <row r="153" spans="1:243" s="21" customFormat="1" ht="45" customHeight="1">
      <c r="A153" s="31">
        <v>2.4</v>
      </c>
      <c r="B153" s="70" t="s">
        <v>179</v>
      </c>
      <c r="C153" s="25"/>
      <c r="D153" s="87"/>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9"/>
      <c r="IA153" s="21">
        <v>2.4</v>
      </c>
      <c r="IB153" s="32" t="s">
        <v>179</v>
      </c>
      <c r="IE153" s="22"/>
      <c r="IF153" s="22"/>
      <c r="IG153" s="22"/>
      <c r="IH153" s="22"/>
      <c r="II153" s="22"/>
    </row>
    <row r="154" spans="1:243" s="21" customFormat="1" ht="45" customHeight="1">
      <c r="A154" s="31">
        <v>2.41</v>
      </c>
      <c r="B154" s="70" t="s">
        <v>223</v>
      </c>
      <c r="C154" s="25"/>
      <c r="D154" s="87"/>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9"/>
      <c r="IA154" s="21">
        <v>2.41</v>
      </c>
      <c r="IB154" s="32" t="s">
        <v>223</v>
      </c>
      <c r="IE154" s="22"/>
      <c r="IF154" s="22"/>
      <c r="IG154" s="22"/>
      <c r="IH154" s="22"/>
      <c r="II154" s="22"/>
    </row>
    <row r="155" spans="1:243" s="21" customFormat="1" ht="45" customHeight="1">
      <c r="A155" s="31">
        <v>2.42</v>
      </c>
      <c r="B155" s="70" t="s">
        <v>181</v>
      </c>
      <c r="C155" s="25"/>
      <c r="D155" s="87"/>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9"/>
      <c r="IA155" s="21">
        <v>2.42</v>
      </c>
      <c r="IB155" s="32" t="s">
        <v>181</v>
      </c>
      <c r="IE155" s="22"/>
      <c r="IF155" s="22"/>
      <c r="IG155" s="22"/>
      <c r="IH155" s="22"/>
      <c r="II155" s="22"/>
    </row>
    <row r="156" spans="1:243" s="21" customFormat="1" ht="45" customHeight="1">
      <c r="A156" s="31">
        <v>2.43</v>
      </c>
      <c r="B156" s="70" t="s">
        <v>182</v>
      </c>
      <c r="C156" s="25"/>
      <c r="D156" s="87"/>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9"/>
      <c r="IA156" s="21">
        <v>2.43</v>
      </c>
      <c r="IB156" s="32" t="s">
        <v>182</v>
      </c>
      <c r="IE156" s="22"/>
      <c r="IF156" s="22"/>
      <c r="IG156" s="22"/>
      <c r="IH156" s="22"/>
      <c r="II156" s="22"/>
    </row>
    <row r="157" spans="1:243" s="21" customFormat="1" ht="76.5" customHeight="1">
      <c r="A157" s="31">
        <v>2.44</v>
      </c>
      <c r="B157" s="70" t="s">
        <v>183</v>
      </c>
      <c r="C157" s="25"/>
      <c r="D157" s="87"/>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9"/>
      <c r="IA157" s="21">
        <v>2.44</v>
      </c>
      <c r="IB157" s="32" t="s">
        <v>183</v>
      </c>
      <c r="IE157" s="22"/>
      <c r="IF157" s="22"/>
      <c r="IG157" s="22"/>
      <c r="IH157" s="22"/>
      <c r="II157" s="22"/>
    </row>
    <row r="158" spans="1:243" s="21" customFormat="1" ht="141.75" customHeight="1">
      <c r="A158" s="31">
        <v>2.45</v>
      </c>
      <c r="B158" s="70" t="s">
        <v>184</v>
      </c>
      <c r="C158" s="25"/>
      <c r="D158" s="87"/>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9"/>
      <c r="IA158" s="21">
        <v>2.45</v>
      </c>
      <c r="IB158" s="32" t="s">
        <v>184</v>
      </c>
      <c r="IE158" s="22"/>
      <c r="IF158" s="22"/>
      <c r="IG158" s="22"/>
      <c r="IH158" s="22"/>
      <c r="II158" s="22"/>
    </row>
    <row r="159" spans="1:243" s="21" customFormat="1" ht="68.25" customHeight="1">
      <c r="A159" s="31">
        <v>2.46</v>
      </c>
      <c r="B159" s="70" t="s">
        <v>185</v>
      </c>
      <c r="C159" s="25"/>
      <c r="D159" s="87"/>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9"/>
      <c r="IA159" s="21">
        <v>2.46</v>
      </c>
      <c r="IB159" s="32" t="s">
        <v>185</v>
      </c>
      <c r="IE159" s="22"/>
      <c r="IF159" s="22"/>
      <c r="IG159" s="22"/>
      <c r="IH159" s="22"/>
      <c r="II159" s="22"/>
    </row>
    <row r="160" spans="1:243" s="21" customFormat="1" ht="45" customHeight="1">
      <c r="A160" s="31">
        <v>2.47</v>
      </c>
      <c r="B160" s="70" t="s">
        <v>186</v>
      </c>
      <c r="C160" s="25"/>
      <c r="D160" s="87"/>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9"/>
      <c r="IA160" s="21">
        <v>2.47</v>
      </c>
      <c r="IB160" s="32" t="s">
        <v>186</v>
      </c>
      <c r="IE160" s="22"/>
      <c r="IF160" s="22"/>
      <c r="IG160" s="22"/>
      <c r="IH160" s="22"/>
      <c r="II160" s="22"/>
    </row>
    <row r="161" spans="1:243" s="21" customFormat="1" ht="45" customHeight="1">
      <c r="A161" s="31">
        <v>2.48</v>
      </c>
      <c r="B161" s="70" t="s">
        <v>187</v>
      </c>
      <c r="C161" s="25"/>
      <c r="D161" s="87"/>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9"/>
      <c r="IA161" s="21">
        <v>2.48</v>
      </c>
      <c r="IB161" s="32" t="s">
        <v>187</v>
      </c>
      <c r="IE161" s="22"/>
      <c r="IF161" s="22"/>
      <c r="IG161" s="22"/>
      <c r="IH161" s="22"/>
      <c r="II161" s="22"/>
    </row>
    <row r="162" spans="1:243" s="21" customFormat="1" ht="45" customHeight="1">
      <c r="A162" s="31">
        <v>2.49</v>
      </c>
      <c r="B162" s="70" t="s">
        <v>224</v>
      </c>
      <c r="C162" s="25"/>
      <c r="D162" s="87"/>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9"/>
      <c r="IA162" s="21">
        <v>2.49</v>
      </c>
      <c r="IB162" s="32" t="s">
        <v>224</v>
      </c>
      <c r="IE162" s="22"/>
      <c r="IF162" s="22"/>
      <c r="IG162" s="22"/>
      <c r="IH162" s="22"/>
      <c r="II162" s="22"/>
    </row>
    <row r="163" spans="1:243" s="21" customFormat="1" ht="45" customHeight="1">
      <c r="A163" s="31">
        <v>2.5</v>
      </c>
      <c r="B163" s="70" t="s">
        <v>225</v>
      </c>
      <c r="C163" s="25"/>
      <c r="D163" s="87"/>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9"/>
      <c r="IA163" s="21">
        <v>2.5</v>
      </c>
      <c r="IB163" s="32" t="s">
        <v>225</v>
      </c>
      <c r="IE163" s="22"/>
      <c r="IF163" s="22"/>
      <c r="IG163" s="22"/>
      <c r="IH163" s="22"/>
      <c r="II163" s="22"/>
    </row>
    <row r="164" spans="1:243" s="21" customFormat="1" ht="45" customHeight="1">
      <c r="A164" s="31">
        <v>2.51</v>
      </c>
      <c r="B164" s="70" t="s">
        <v>190</v>
      </c>
      <c r="C164" s="25"/>
      <c r="D164" s="87"/>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9"/>
      <c r="IA164" s="21">
        <v>2.51</v>
      </c>
      <c r="IB164" s="32" t="s">
        <v>190</v>
      </c>
      <c r="IE164" s="22"/>
      <c r="IF164" s="22"/>
      <c r="IG164" s="22"/>
      <c r="IH164" s="22"/>
      <c r="II164" s="22"/>
    </row>
    <row r="165" spans="1:243" s="21" customFormat="1" ht="45" customHeight="1">
      <c r="A165" s="31">
        <v>2.52</v>
      </c>
      <c r="B165" s="70" t="s">
        <v>191</v>
      </c>
      <c r="C165" s="25"/>
      <c r="D165" s="87"/>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9"/>
      <c r="IA165" s="21">
        <v>2.52</v>
      </c>
      <c r="IB165" s="32" t="s">
        <v>191</v>
      </c>
      <c r="IE165" s="22"/>
      <c r="IF165" s="22"/>
      <c r="IG165" s="22"/>
      <c r="IH165" s="22"/>
      <c r="II165" s="22"/>
    </row>
    <row r="166" spans="1:243" s="21" customFormat="1" ht="45" customHeight="1">
      <c r="A166" s="31">
        <v>2.53</v>
      </c>
      <c r="B166" s="70" t="s">
        <v>192</v>
      </c>
      <c r="C166" s="25"/>
      <c r="D166" s="87"/>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9"/>
      <c r="IA166" s="21">
        <v>2.53</v>
      </c>
      <c r="IB166" s="32" t="s">
        <v>192</v>
      </c>
      <c r="IE166" s="22"/>
      <c r="IF166" s="22"/>
      <c r="IG166" s="22"/>
      <c r="IH166" s="22"/>
      <c r="II166" s="22"/>
    </row>
    <row r="167" spans="1:243" s="21" customFormat="1" ht="45" customHeight="1">
      <c r="A167" s="31">
        <v>2.54</v>
      </c>
      <c r="B167" s="70" t="s">
        <v>193</v>
      </c>
      <c r="C167" s="25"/>
      <c r="D167" s="87"/>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9"/>
      <c r="IA167" s="21">
        <v>2.54</v>
      </c>
      <c r="IB167" s="32" t="s">
        <v>193</v>
      </c>
      <c r="IE167" s="22"/>
      <c r="IF167" s="22"/>
      <c r="IG167" s="22"/>
      <c r="IH167" s="22"/>
      <c r="II167" s="22"/>
    </row>
    <row r="168" spans="1:243" s="21" customFormat="1" ht="45" customHeight="1">
      <c r="A168" s="31">
        <v>2.55</v>
      </c>
      <c r="B168" s="70" t="s">
        <v>194</v>
      </c>
      <c r="C168" s="25"/>
      <c r="D168" s="87"/>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9"/>
      <c r="IA168" s="21">
        <v>2.55</v>
      </c>
      <c r="IB168" s="32" t="s">
        <v>194</v>
      </c>
      <c r="IE168" s="22"/>
      <c r="IF168" s="22"/>
      <c r="IG168" s="22"/>
      <c r="IH168" s="22"/>
      <c r="II168" s="22"/>
    </row>
    <row r="169" spans="1:243" s="21" customFormat="1" ht="45" customHeight="1">
      <c r="A169" s="31">
        <v>2.56</v>
      </c>
      <c r="B169" s="70" t="s">
        <v>195</v>
      </c>
      <c r="C169" s="25"/>
      <c r="D169" s="87"/>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9"/>
      <c r="IA169" s="21">
        <v>2.56</v>
      </c>
      <c r="IB169" s="32" t="s">
        <v>195</v>
      </c>
      <c r="IE169" s="22"/>
      <c r="IF169" s="22"/>
      <c r="IG169" s="22"/>
      <c r="IH169" s="22"/>
      <c r="II169" s="22"/>
    </row>
    <row r="170" spans="1:243" s="21" customFormat="1" ht="45" customHeight="1">
      <c r="A170" s="31">
        <v>2.57</v>
      </c>
      <c r="B170" s="70" t="s">
        <v>196</v>
      </c>
      <c r="C170" s="25"/>
      <c r="D170" s="87"/>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9"/>
      <c r="IA170" s="21">
        <v>2.57</v>
      </c>
      <c r="IB170" s="32" t="s">
        <v>196</v>
      </c>
      <c r="IE170" s="22"/>
      <c r="IF170" s="22"/>
      <c r="IG170" s="22"/>
      <c r="IH170" s="22"/>
      <c r="II170" s="22"/>
    </row>
    <row r="171" spans="1:243" s="21" customFormat="1" ht="67.5" customHeight="1">
      <c r="A171" s="31">
        <v>2.58</v>
      </c>
      <c r="B171" s="70" t="s">
        <v>197</v>
      </c>
      <c r="C171" s="25"/>
      <c r="D171" s="87"/>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9"/>
      <c r="IA171" s="21">
        <v>2.58</v>
      </c>
      <c r="IB171" s="32" t="s">
        <v>197</v>
      </c>
      <c r="IE171" s="22"/>
      <c r="IF171" s="22"/>
      <c r="IG171" s="22"/>
      <c r="IH171" s="22"/>
      <c r="II171" s="22"/>
    </row>
    <row r="172" spans="1:243" s="21" customFormat="1" ht="45" customHeight="1">
      <c r="A172" s="31">
        <v>2.59</v>
      </c>
      <c r="B172" s="70" t="s">
        <v>198</v>
      </c>
      <c r="C172" s="25"/>
      <c r="D172" s="87"/>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9"/>
      <c r="IA172" s="21">
        <v>2.59</v>
      </c>
      <c r="IB172" s="32" t="s">
        <v>198</v>
      </c>
      <c r="IE172" s="22"/>
      <c r="IF172" s="22"/>
      <c r="IG172" s="22"/>
      <c r="IH172" s="22"/>
      <c r="II172" s="22"/>
    </row>
    <row r="173" spans="1:243" s="21" customFormat="1" ht="68.25" customHeight="1">
      <c r="A173" s="31">
        <v>2.6</v>
      </c>
      <c r="B173" s="70" t="s">
        <v>199</v>
      </c>
      <c r="C173" s="25"/>
      <c r="D173" s="87"/>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9"/>
      <c r="IA173" s="21">
        <v>2.6</v>
      </c>
      <c r="IB173" s="32" t="s">
        <v>199</v>
      </c>
      <c r="IE173" s="22"/>
      <c r="IF173" s="22"/>
      <c r="IG173" s="22"/>
      <c r="IH173" s="22"/>
      <c r="II173" s="22"/>
    </row>
    <row r="174" spans="1:243" s="21" customFormat="1" ht="45" customHeight="1">
      <c r="A174" s="31">
        <v>2.61</v>
      </c>
      <c r="B174" s="70" t="s">
        <v>226</v>
      </c>
      <c r="C174" s="25"/>
      <c r="D174" s="87"/>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9"/>
      <c r="IA174" s="21">
        <v>2.61</v>
      </c>
      <c r="IB174" s="32" t="s">
        <v>226</v>
      </c>
      <c r="IE174" s="22"/>
      <c r="IF174" s="22"/>
      <c r="IG174" s="22"/>
      <c r="IH174" s="22"/>
      <c r="II174" s="22"/>
    </row>
    <row r="175" spans="1:243" s="21" customFormat="1" ht="50.25" customHeight="1">
      <c r="A175" s="31">
        <v>2.62</v>
      </c>
      <c r="B175" s="70" t="s">
        <v>235</v>
      </c>
      <c r="C175" s="25"/>
      <c r="D175" s="87"/>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9"/>
      <c r="IA175" s="21">
        <v>2.62</v>
      </c>
      <c r="IB175" s="32" t="s">
        <v>235</v>
      </c>
      <c r="IE175" s="22"/>
      <c r="IF175" s="22"/>
      <c r="IG175" s="22"/>
      <c r="IH175" s="22"/>
      <c r="II175" s="22"/>
    </row>
    <row r="176" spans="1:243" s="21" customFormat="1" ht="45" customHeight="1">
      <c r="A176" s="31">
        <v>2.63</v>
      </c>
      <c r="B176" s="70" t="s">
        <v>201</v>
      </c>
      <c r="C176" s="25"/>
      <c r="D176" s="87"/>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9"/>
      <c r="IA176" s="21">
        <v>2.63</v>
      </c>
      <c r="IB176" s="32" t="s">
        <v>201</v>
      </c>
      <c r="IE176" s="22"/>
      <c r="IF176" s="22"/>
      <c r="IG176" s="22"/>
      <c r="IH176" s="22"/>
      <c r="II176" s="22"/>
    </row>
    <row r="177" spans="1:243" s="21" customFormat="1" ht="45" customHeight="1">
      <c r="A177" s="31">
        <v>2.64</v>
      </c>
      <c r="B177" s="70" t="s">
        <v>202</v>
      </c>
      <c r="C177" s="25"/>
      <c r="D177" s="87"/>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9"/>
      <c r="IA177" s="21">
        <v>2.64</v>
      </c>
      <c r="IB177" s="32" t="s">
        <v>202</v>
      </c>
      <c r="IE177" s="22"/>
      <c r="IF177" s="22"/>
      <c r="IG177" s="22"/>
      <c r="IH177" s="22"/>
      <c r="II177" s="22"/>
    </row>
    <row r="178" spans="1:243" s="21" customFormat="1" ht="45" customHeight="1">
      <c r="A178" s="31">
        <v>2.65</v>
      </c>
      <c r="B178" s="70" t="s">
        <v>203</v>
      </c>
      <c r="C178" s="25"/>
      <c r="D178" s="87"/>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9"/>
      <c r="IA178" s="21">
        <v>2.65</v>
      </c>
      <c r="IB178" s="32" t="s">
        <v>203</v>
      </c>
      <c r="IE178" s="22"/>
      <c r="IF178" s="22"/>
      <c r="IG178" s="22"/>
      <c r="IH178" s="22"/>
      <c r="II178" s="22"/>
    </row>
    <row r="179" spans="1:243" s="21" customFormat="1" ht="45" customHeight="1">
      <c r="A179" s="31">
        <v>2.66</v>
      </c>
      <c r="B179" s="70" t="s">
        <v>204</v>
      </c>
      <c r="C179" s="25"/>
      <c r="D179" s="87"/>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9"/>
      <c r="IA179" s="21">
        <v>2.66</v>
      </c>
      <c r="IB179" s="32" t="s">
        <v>204</v>
      </c>
      <c r="IE179" s="22"/>
      <c r="IF179" s="22"/>
      <c r="IG179" s="22"/>
      <c r="IH179" s="22"/>
      <c r="II179" s="22"/>
    </row>
    <row r="180" spans="1:243" s="21" customFormat="1" ht="45" customHeight="1">
      <c r="A180" s="31">
        <v>2.67</v>
      </c>
      <c r="B180" s="70" t="s">
        <v>205</v>
      </c>
      <c r="C180" s="25"/>
      <c r="D180" s="87"/>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9"/>
      <c r="IA180" s="21">
        <v>2.67</v>
      </c>
      <c r="IB180" s="32" t="s">
        <v>205</v>
      </c>
      <c r="IE180" s="22"/>
      <c r="IF180" s="22"/>
      <c r="IG180" s="22"/>
      <c r="IH180" s="22"/>
      <c r="II180" s="22"/>
    </row>
    <row r="181" spans="1:243" s="21" customFormat="1" ht="45" customHeight="1">
      <c r="A181" s="31">
        <v>2.68</v>
      </c>
      <c r="B181" s="70" t="s">
        <v>206</v>
      </c>
      <c r="C181" s="25"/>
      <c r="D181" s="87"/>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9"/>
      <c r="IA181" s="21">
        <v>2.68</v>
      </c>
      <c r="IB181" s="32" t="s">
        <v>206</v>
      </c>
      <c r="IE181" s="22"/>
      <c r="IF181" s="22"/>
      <c r="IG181" s="22"/>
      <c r="IH181" s="22"/>
      <c r="II181" s="22"/>
    </row>
    <row r="182" spans="1:243" s="21" customFormat="1" ht="45" customHeight="1">
      <c r="A182" s="31">
        <v>2.69</v>
      </c>
      <c r="B182" s="70" t="s">
        <v>207</v>
      </c>
      <c r="C182" s="25"/>
      <c r="D182" s="87"/>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9"/>
      <c r="IA182" s="21">
        <v>2.69</v>
      </c>
      <c r="IB182" s="21" t="s">
        <v>207</v>
      </c>
      <c r="IE182" s="22"/>
      <c r="IF182" s="22"/>
      <c r="IG182" s="22"/>
      <c r="IH182" s="22"/>
      <c r="II182" s="22"/>
    </row>
    <row r="183" spans="1:243" s="21" customFormat="1" ht="45" customHeight="1">
      <c r="A183" s="31">
        <v>2.7</v>
      </c>
      <c r="B183" s="70" t="s">
        <v>208</v>
      </c>
      <c r="C183" s="25"/>
      <c r="D183" s="44">
        <v>1</v>
      </c>
      <c r="E183" s="45" t="s">
        <v>233</v>
      </c>
      <c r="F183" s="46">
        <v>4110169.5</v>
      </c>
      <c r="G183" s="36"/>
      <c r="H183" s="37"/>
      <c r="I183" s="38" t="s">
        <v>38</v>
      </c>
      <c r="J183" s="39">
        <f>IF(I183="Less(-)",-1,1)</f>
        <v>1</v>
      </c>
      <c r="K183" s="37" t="s">
        <v>39</v>
      </c>
      <c r="L183" s="37" t="s">
        <v>4</v>
      </c>
      <c r="M183" s="40"/>
      <c r="N183" s="37"/>
      <c r="O183" s="37"/>
      <c r="P183" s="41"/>
      <c r="Q183" s="37"/>
      <c r="R183" s="37"/>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2"/>
      <c r="BA183" s="43">
        <f>(total_amount_ba($B$2,$D$2,D183,F183,J183,K183,M183))</f>
        <v>4110169.5</v>
      </c>
      <c r="BB183" s="30">
        <f>BA183+SUM(N183:AZ183)</f>
        <v>4110169.5</v>
      </c>
      <c r="BC183" s="28" t="str">
        <f>SpellNumber(L183,BB183)</f>
        <v>INR  Forty One Lakh Ten Thousand One Hundred &amp; Sixty Nine  and Paise Fifty Only</v>
      </c>
      <c r="IA183" s="21">
        <v>2.7</v>
      </c>
      <c r="IB183" s="21" t="s">
        <v>208</v>
      </c>
      <c r="ID183" s="21">
        <v>1</v>
      </c>
      <c r="IE183" s="22" t="s">
        <v>233</v>
      </c>
      <c r="IF183" s="22"/>
      <c r="IG183" s="22"/>
      <c r="IH183" s="22"/>
      <c r="II183" s="22"/>
    </row>
    <row r="184" spans="1:243" s="21" customFormat="1" ht="71.25">
      <c r="A184" s="31">
        <v>2.71</v>
      </c>
      <c r="B184" s="70" t="s">
        <v>238</v>
      </c>
      <c r="C184" s="25"/>
      <c r="D184" s="44">
        <v>1</v>
      </c>
      <c r="E184" s="45" t="s">
        <v>239</v>
      </c>
      <c r="F184" s="46">
        <v>205508.48</v>
      </c>
      <c r="G184" s="36"/>
      <c r="H184" s="37"/>
      <c r="I184" s="38" t="s">
        <v>38</v>
      </c>
      <c r="J184" s="39">
        <f>IF(I184="Less(-)",-1,1)</f>
        <v>1</v>
      </c>
      <c r="K184" s="37" t="s">
        <v>39</v>
      </c>
      <c r="L184" s="37" t="s">
        <v>4</v>
      </c>
      <c r="M184" s="40"/>
      <c r="N184" s="37"/>
      <c r="O184" s="37"/>
      <c r="P184" s="41"/>
      <c r="Q184" s="37"/>
      <c r="R184" s="37"/>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2"/>
      <c r="BA184" s="43">
        <f>(total_amount_ba($B$2,$D$2,D184,F184,J184,K184,M184))</f>
        <v>205508.48</v>
      </c>
      <c r="BB184" s="30">
        <f>BA184+SUM(N184:AZ184)</f>
        <v>205508.48</v>
      </c>
      <c r="BC184" s="28" t="str">
        <f>SpellNumber(L184,BB184)</f>
        <v>INR  Two Lakh Five Thousand Five Hundred &amp; Eight  and Paise Forty Eight Only</v>
      </c>
      <c r="IA184" s="21">
        <v>2.71</v>
      </c>
      <c r="IB184" s="21" t="s">
        <v>238</v>
      </c>
      <c r="ID184" s="21">
        <v>1</v>
      </c>
      <c r="IE184" s="22" t="s">
        <v>239</v>
      </c>
      <c r="IF184" s="22"/>
      <c r="IG184" s="22"/>
      <c r="IH184" s="22"/>
      <c r="II184" s="22"/>
    </row>
    <row r="185" spans="1:235" ht="41.25" customHeight="1">
      <c r="A185" s="48" t="s">
        <v>46</v>
      </c>
      <c r="B185" s="49"/>
      <c r="C185" s="50"/>
      <c r="D185" s="51"/>
      <c r="E185" s="51"/>
      <c r="F185" s="51"/>
      <c r="G185" s="51"/>
      <c r="H185" s="52"/>
      <c r="I185" s="52"/>
      <c r="J185" s="52"/>
      <c r="K185" s="52"/>
      <c r="L185" s="53"/>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74"/>
      <c r="BA185" s="73">
        <f>ROUND(SUM(BA15:BA184),0)</f>
        <v>9167158</v>
      </c>
      <c r="BB185" s="55">
        <f>SUM(BB104:BB184)</f>
        <v>6228813.48</v>
      </c>
      <c r="BC185" s="56" t="str">
        <f>SpellNumber(L185,BA185)</f>
        <v>  Ninety One Lakh Sixty Seven Thousand One Hundred &amp; Fifty Eight  Only</v>
      </c>
      <c r="IA185" s="1" t="s">
        <v>46</v>
      </c>
    </row>
    <row r="186" spans="1:239" ht="36.75" customHeight="1">
      <c r="A186" s="57" t="s">
        <v>47</v>
      </c>
      <c r="B186" s="58"/>
      <c r="C186" s="59"/>
      <c r="D186" s="67"/>
      <c r="E186" s="60" t="s">
        <v>52</v>
      </c>
      <c r="F186" s="26"/>
      <c r="G186" s="61"/>
      <c r="H186" s="62"/>
      <c r="I186" s="62"/>
      <c r="J186" s="62"/>
      <c r="K186" s="63"/>
      <c r="L186" s="23"/>
      <c r="M186" s="6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24">
        <f>IF(ISBLANK(F186),0,IF(E186="Excess (+)",ROUND(BA185+(BA185*F186),2),IF(E186="Less (-)",ROUND(BA185+(BA185*F186*(-1)),2),IF(E186="At Par",BA185,0))))</f>
        <v>0</v>
      </c>
      <c r="BB186" s="65">
        <f>ROUND(BA186,0)</f>
        <v>0</v>
      </c>
      <c r="BC186" s="66" t="str">
        <f>SpellNumber($E$2,BB186)</f>
        <v>INR Zero Only</v>
      </c>
      <c r="IA186" s="1" t="s">
        <v>47</v>
      </c>
      <c r="IE186" s="3" t="s">
        <v>52</v>
      </c>
    </row>
    <row r="187" spans="1:237" ht="33.75" customHeight="1">
      <c r="A187" s="48" t="s">
        <v>48</v>
      </c>
      <c r="B187" s="48"/>
      <c r="C187" s="75" t="str">
        <f>SpellNumber($E$2,BB186)</f>
        <v>INR Zero Only</v>
      </c>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IA187" s="1" t="s">
        <v>48</v>
      </c>
      <c r="IC187" s="1" t="s">
        <v>234</v>
      </c>
    </row>
  </sheetData>
  <sheetProtection password="D850" sheet="1"/>
  <autoFilter ref="A11:BC187"/>
  <mergeCells count="41">
    <mergeCell ref="D130:BC182"/>
    <mergeCell ref="D74:BC127"/>
    <mergeCell ref="D69:BC69"/>
    <mergeCell ref="D70:BC70"/>
    <mergeCell ref="D72:BC72"/>
    <mergeCell ref="D55:BC55"/>
    <mergeCell ref="D57:BC57"/>
    <mergeCell ref="D59:BC59"/>
    <mergeCell ref="D61:BC61"/>
    <mergeCell ref="D64:BC64"/>
    <mergeCell ref="D65:BC65"/>
    <mergeCell ref="D44:BC44"/>
    <mergeCell ref="D46:BC46"/>
    <mergeCell ref="D48:BC48"/>
    <mergeCell ref="D50:BC50"/>
    <mergeCell ref="D51:BC51"/>
    <mergeCell ref="D53:BC53"/>
    <mergeCell ref="D14:BC14"/>
    <mergeCell ref="D15:BC15"/>
    <mergeCell ref="D18:BC18"/>
    <mergeCell ref="D19:BC19"/>
    <mergeCell ref="D21:BC21"/>
    <mergeCell ref="D22:BC22"/>
    <mergeCell ref="A1:L1"/>
    <mergeCell ref="A4:BC4"/>
    <mergeCell ref="A5:BC5"/>
    <mergeCell ref="A6:BC6"/>
    <mergeCell ref="A7:BC7"/>
    <mergeCell ref="D13:BC13"/>
    <mergeCell ref="B8:BC8"/>
    <mergeCell ref="A9:BC9"/>
    <mergeCell ref="C187:BC187"/>
    <mergeCell ref="D29:BC29"/>
    <mergeCell ref="D31:BC31"/>
    <mergeCell ref="D33:BC33"/>
    <mergeCell ref="D34:BC34"/>
    <mergeCell ref="D36:BC36"/>
    <mergeCell ref="D39:BC39"/>
    <mergeCell ref="D40:BC40"/>
    <mergeCell ref="D42:BC42"/>
    <mergeCell ref="D43:BC43"/>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6">
      <formula1>IF(E186="Select",-1,IF(E186="At Par",0,0))</formula1>
      <formula2>IF(E186="Select",-1,IF(E186="At Par",0,0.99))</formula2>
    </dataValidation>
    <dataValidation type="list" allowBlank="1" showErrorMessage="1" sqref="E18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6">
      <formula1>0</formula1>
      <formula2>99.9</formula2>
    </dataValidation>
    <dataValidation type="list" allowBlank="1" showErrorMessage="1" sqref="D13:D15 K16:K17 D18:D19 K20 D21:D22 K23:K28 D29 K30 D31 K32 D33:D34 K35 D36 K37:K38 D39:D40 K41 D42:D44 K45 D46 K47 D48 K49 D50:D51 K52 D53 K54 D55 K56 D57 K58 D59 K60 D61 K62:K63 D64:D65 K66:K68 D69:D70 K71 D72 K73 K128:K129 K183:K184 D130 D7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7 G20:H20 G23:H28 G30:H30 G32:H32 G35:H35 G37:H38 G41:H41 G45:H45 G47:H47 G49:H49 G52:H52 G54:H54 G56:H56 G58:H58 G60:H60 G62:H63 G66:H68 G71:H71 G73:H73 G128:H129 G183:H184">
      <formula1>0</formula1>
      <formula2>999999999999999</formula2>
    </dataValidation>
    <dataValidation allowBlank="1" showInputMessage="1" showErrorMessage="1" promptTitle="Addition / Deduction" prompt="Please Choose the correct One" sqref="J16:J17 J20 J23:J28 J30 J32 J35 J37:J38 J41 J45 J47 J49 J52 J54 J56 J58 J60 J62:J63 J66:J68 J71 J73 J128:J129 J183:J184">
      <formula1>0</formula1>
      <formula2>0</formula2>
    </dataValidation>
    <dataValidation type="list" showErrorMessage="1" sqref="I16:I17 I20 I23:I28 I30 I32 I35 I37:I38 I41 I45 I47 I49 I52 I54 I56 I58 I60 I62:I63 I66:I68 I71 I73 I128:I129 I183:I18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7 N20:O20 N23:O28 N30:O30 N32:O32 N35:O35 N37:O38 N41:O41 N45:O45 N47:O47 N49:O49 N52:O52 N54:O54 N56:O56 N58:O58 N60:O60 N62:O63 N66:O68 N71:O71 N73:O73 N128:O129 N183:O18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R17 R20 R23:R28 R30 R32 R35 R37:R38 R41 R45 R47 R49 R52 R54 R56 R58 R60 R62:R63 R66:R68 R71 R73 R128:R129 R183:R18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Q17 Q20 Q23:Q28 Q30 Q32 Q35 Q37:Q38 Q41 Q45 Q47 Q49 Q52 Q54 Q56 Q58 Q60 Q62:Q63 Q66:Q68 Q71 Q73 Q128:Q129 Q183:Q18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M17 M20 M23:M28 M30 M32 M35 M37:M38 M41 M45 M47 M49 M52 M54 M56 M58 M60 M62:M63 M66:M68 M71 M73 M128:M129 M183:M184">
      <formula1>0</formula1>
      <formula2>999999999999999</formula2>
    </dataValidation>
    <dataValidation type="list" allowBlank="1" showInputMessage="1" showErrorMessage="1" sqref="L181 L18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4 L183">
      <formula1>"INR"</formula1>
    </dataValidation>
    <dataValidation allowBlank="1" showInputMessage="1" showErrorMessage="1" promptTitle="Itemcode/Make" prompt="Please enter text" sqref="C14:C184">
      <formula1>0</formula1>
      <formula2>0</formula2>
    </dataValidation>
    <dataValidation type="decimal" allowBlank="1" showInputMessage="1" showErrorMessage="1" errorTitle="Invalid Entry" error="Only Numeric Values are allowed. " sqref="A14:A184">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90" t="s">
        <v>49</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2023-08-28T12:42:08Z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