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'BoQ1'!$A$11:$BC$34</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<sst xmlns="http://schemas.openxmlformats.org/spreadsheetml/2006/main" count="256" uniqueCount="97">
  <si>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</si>
  <si>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</si>
  <si>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</si>
  <si>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</si>
  <si>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</si>
  <si>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</si>
  <si>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</si>
  <si>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</si>
  <si>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</si>
  <si>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</si>
  <si>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</si>
  <si>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</si>
  <si>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</si>
  <si>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</si>
  <si>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</si>
  <si>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</si>
  <si>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</si>
  <si>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</si>
  <si>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</si>
  <si>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</si>
  <si>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</si>
  <si>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</si>
  <si>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</si>
  <si>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</si>
  <si>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</si>
  <si>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</si>
  <si>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</si>
  <si>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</si>
  <si>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</si>
  <si>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</si>
  <si>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</si>
  <si>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</si>
  <si>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</si>
  <si>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</si>
  <si>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</si>
  <si>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</si>
  <si>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</si>
  <si>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</si>
  <si>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</si>
  <si>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</si>
  <si>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</si>
  <si>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</si>
  <si>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</si>
  <si>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</si>
  <si>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</si>
  <si>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</si>
  <si>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</si>
  <si>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</si>
  <si>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</si>
  <si>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</si>
  <si>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</si>
  <si>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</si>
  <si>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</si>
  <si>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</si>
  <si>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</si>
  <si>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</si>
  <si>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</si>
  <si>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</si>
  <si>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</si>
  <si>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</si>
  <si>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</si>
  <si>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</si>
  <si>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</si>
  <si>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</si>
  <si>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</si>
  <si>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</si>
  <si>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</si>
  <si>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</si>
  <si>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</si>
  <si>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</si>
  <si>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</si>
  <si>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</si>
  <si>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Nos.</t>
  </si>
  <si>
    <t>Component</t>
  </si>
  <si>
    <t xml:space="preserve">Laying UTP cable enhanced cat 5/cat 6 cable in existing steel conduit pipe/GI pipe/ raceway / RCC pipe as reqd. the cost shall also include numbering of networking wire from room to rack as reqd. (wire will be supplied by dept) </t>
  </si>
  <si>
    <t xml:space="preserve">Supplying and fixing metal box of following sizes ( nominal size ) on surface or in recess with suitable size of phenolic laminated sheet cover in the front I/c painting etc as reqd. </t>
  </si>
  <si>
    <t>200 mm x 250 mm x 75 mm deep</t>
  </si>
  <si>
    <t xml:space="preserve">Providing, laying and fixing following dia G.I. pipe (medium class) in ground complete with G.I. fittings including trenching (75 cm deep) and re-filling etc as required.
</t>
  </si>
  <si>
    <t>50 mm dia</t>
  </si>
  <si>
    <t>Supply &amp; fixing of 65 mm dia.'B' class GI pole 4.5 mtr. Long for post top lantern i/c bas eplate 300 x 300 x 3mm GI reducer &amp; nipple for mounting the fitting with painting etc. grounting in cement concrete 1: 3: 6 (1 cement : 3 coarse sand : 6 grade stone aggregate 40mm omplete as reqd.</t>
  </si>
  <si>
    <t>Supply  and laying of HDPE pipe ISI mark of 32 mm (8Kg / cm²) size inner dia, 2mm thick I/c cartage loading &amp; unloading etc. as reqd.</t>
  </si>
  <si>
    <t>Direct in ground I/c excavation, sand cushioning, protective covering and refilling the trench etc. as reqd.</t>
  </si>
  <si>
    <t>In pipe</t>
  </si>
  <si>
    <t>In open duct</t>
  </si>
  <si>
    <t>On surface with MS clamp</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</si>
  <si>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</si>
  <si>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</si>
  <si>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</si>
  <si>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</si>
  <si>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</si>
  <si>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</si>
  <si>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r>
      <t>Fixing of RJ-45 modular box with cover plate or I/o box for internet  on surface/ recessed cutting the wall making good the same as required. ( box and cover plate will be supplied by dept.)</t>
    </r>
    <r>
      <rPr>
        <b/>
        <sz val="10"/>
        <color indexed="8"/>
        <rFont val="Times New Roman"/>
        <family val="1"/>
      </rPr>
      <t xml:space="preserve"> </t>
    </r>
  </si>
  <si>
    <t>Mtr.</t>
  </si>
  <si>
    <t xml:space="preserve">Fixing of RJ-45 modular box with cover plate or I/o box for internet  on surface/ recessed cutting the wall making good the same as required. ( box and cover plate will be supplied by dept.) </t>
  </si>
  <si>
    <t>Name of Work: Laying/ replacement of optical fiber cable for CCTV camera installation and allied works as per requirement of security section, IIT Kanpur</t>
  </si>
  <si>
    <t>Tender Inviting Authority: DOIP, IIT Kanpur</t>
  </si>
  <si>
    <t>NIT No:   Electrical/28/07/2023-2</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</si>
</sst>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0"/>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rgb="FF000000"/>
      <name val="Times New Roman"/>
      <family val="1"/>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2" fontId="7" fillId="0" borderId="16" xfId="59" applyNumberFormat="1" applyFont="1" applyFill="1" applyBorder="1" applyAlignment="1">
      <alignment horizontal="center" vertical="center"/>
      <protection/>
    </xf>
    <xf numFmtId="2" fontId="0" fillId="0" borderId="16" xfId="0" applyNumberFormat="1" applyFill="1" applyBorder="1" applyAlignment="1">
      <alignment horizontal="center" vertical="center"/>
    </xf>
    <xf numFmtId="173" fontId="0" fillId="0" borderId="16" xfId="0" applyNumberFormat="1" applyFill="1" applyBorder="1" applyAlignment="1">
      <alignment horizontal="center" vertical="center"/>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2" fontId="7" fillId="0" borderId="16" xfId="56" applyNumberFormat="1" applyFont="1" applyFill="1" applyBorder="1" applyAlignment="1" applyProtection="1">
      <alignment horizontal="center" vertical="center"/>
      <protection locked="0"/>
    </xf>
    <xf numFmtId="2" fontId="4" fillId="0" borderId="16" xfId="59" applyNumberFormat="1" applyFont="1" applyFill="1" applyBorder="1" applyAlignment="1">
      <alignment horizontal="center" vertical="center"/>
      <protection/>
    </xf>
    <xf numFmtId="2" fontId="4" fillId="0" borderId="16" xfId="56" applyNumberFormat="1" applyFont="1" applyFill="1" applyBorder="1" applyAlignment="1">
      <alignment horizontal="center" vertical="center"/>
      <protection/>
    </xf>
    <xf numFmtId="2" fontId="7" fillId="33" borderId="16" xfId="56" applyNumberFormat="1" applyFont="1" applyFill="1" applyBorder="1" applyAlignment="1" applyProtection="1">
      <alignment horizontal="center" vertical="center"/>
      <protection locked="0"/>
    </xf>
    <xf numFmtId="2" fontId="7" fillId="0" borderId="16" xfId="56" applyNumberFormat="1" applyFont="1" applyFill="1" applyBorder="1" applyAlignment="1" applyProtection="1">
      <alignment horizontal="center" vertical="center" wrapText="1"/>
      <protection locked="0"/>
    </xf>
    <xf numFmtId="2" fontId="7" fillId="0" borderId="16" xfId="58" applyNumberFormat="1" applyFont="1" applyFill="1" applyBorder="1" applyAlignment="1">
      <alignment horizontal="right" vertical="top"/>
      <protection/>
    </xf>
    <xf numFmtId="0" fontId="63" fillId="0" borderId="16" xfId="0" applyFont="1" applyFill="1" applyBorder="1" applyAlignment="1">
      <alignment horizontal="center" vertical="center"/>
    </xf>
    <xf numFmtId="0" fontId="64" fillId="0" borderId="16" xfId="0" applyFont="1" applyFill="1" applyBorder="1" applyAlignment="1">
      <alignment horizontal="justify" vertical="top" wrapText="1"/>
    </xf>
    <xf numFmtId="0" fontId="65" fillId="0" borderId="16" xfId="55" applyFont="1" applyFill="1" applyBorder="1" applyAlignment="1">
      <alignment horizontal="justify" vertical="top" wrapText="1"/>
      <protection/>
    </xf>
    <xf numFmtId="2" fontId="65" fillId="0" borderId="16" xfId="55" applyNumberFormat="1" applyFont="1" applyFill="1" applyBorder="1" applyAlignment="1">
      <alignment horizontal="center" vertical="center" wrapText="1"/>
      <protection/>
    </xf>
    <xf numFmtId="0" fontId="25" fillId="0" borderId="16" xfId="0" applyFont="1" applyFill="1" applyBorder="1" applyAlignment="1">
      <alignment horizontal="justify" vertical="top" wrapText="1"/>
    </xf>
    <xf numFmtId="2" fontId="64" fillId="0" borderId="16" xfId="0" applyNumberFormat="1" applyFont="1" applyFill="1" applyBorder="1" applyAlignment="1">
      <alignment horizontal="center" vertical="center"/>
    </xf>
    <xf numFmtId="2" fontId="25" fillId="0" borderId="16" xfId="0" applyNumberFormat="1" applyFont="1" applyFill="1" applyBorder="1" applyAlignment="1">
      <alignment horizontal="center" vertical="center"/>
    </xf>
    <xf numFmtId="2" fontId="25" fillId="0" borderId="16" xfId="0" applyNumberFormat="1" applyFont="1" applyFill="1" applyBorder="1" applyAlignment="1">
      <alignment horizontal="center" vertical="center" wrapText="1"/>
    </xf>
    <xf numFmtId="0" fontId="7" fillId="0" borderId="16"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4"/>
  <sheetViews>
    <sheetView showGridLines="0" zoomScale="90" zoomScaleNormal="90" zoomScalePageLayoutView="0" workbookViewId="0" topLeftCell="A1">
      <selection activeCell="E33" sqref="E33"/>
    </sheetView>
  </sheetViews>
  <sheetFormatPr defaultColWidth="9.140625" defaultRowHeight="15"/>
  <cols>
    <col min="1" max="1" width="9.57421875" style="1" customWidth="1"/>
    <col min="2" max="2" width="40.7109375" style="1" customWidth="1"/>
    <col min="3" max="3" width="14.4218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95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43.5" customHeight="1">
      <c r="A5" s="77" t="s">
        <v>94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96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16">
        <v>1</v>
      </c>
      <c r="B12" s="16">
        <v>2</v>
      </c>
      <c r="C12" s="40">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50">
        <v>7</v>
      </c>
      <c r="BB12" s="50">
        <v>54</v>
      </c>
      <c r="BC12" s="50">
        <v>8</v>
      </c>
      <c r="IE12" s="18"/>
      <c r="IF12" s="18"/>
      <c r="IG12" s="18"/>
      <c r="IH12" s="18"/>
      <c r="II12" s="18"/>
    </row>
    <row r="13" spans="1:243" s="17" customFormat="1" ht="18">
      <c r="A13" s="50">
        <v>1</v>
      </c>
      <c r="B13" s="51" t="s">
        <v>73</v>
      </c>
      <c r="C13" s="49"/>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17">
        <v>1</v>
      </c>
      <c r="IB13" s="17" t="s">
        <v>73</v>
      </c>
      <c r="IE13" s="18"/>
      <c r="IF13" s="18"/>
      <c r="IG13" s="18"/>
      <c r="IH13" s="18"/>
      <c r="II13" s="18"/>
    </row>
    <row r="14" spans="1:243" s="22" customFormat="1" ht="60.75" customHeight="1">
      <c r="A14" s="47">
        <v>1.01</v>
      </c>
      <c r="B14" s="65" t="s">
        <v>75</v>
      </c>
      <c r="C14" s="64" t="s">
        <v>53</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IA14" s="22">
        <v>1.01</v>
      </c>
      <c r="IB14" s="22" t="s">
        <v>75</v>
      </c>
      <c r="IC14" s="22" t="s">
        <v>53</v>
      </c>
      <c r="IE14" s="23"/>
      <c r="IF14" s="23" t="s">
        <v>34</v>
      </c>
      <c r="IG14" s="23" t="s">
        <v>35</v>
      </c>
      <c r="IH14" s="23">
        <v>10</v>
      </c>
      <c r="II14" s="23" t="s">
        <v>36</v>
      </c>
    </row>
    <row r="15" spans="1:243" s="22" customFormat="1" ht="30.75" customHeight="1">
      <c r="A15" s="47">
        <v>1.02</v>
      </c>
      <c r="B15" s="66" t="s">
        <v>76</v>
      </c>
      <c r="C15" s="64" t="s">
        <v>54</v>
      </c>
      <c r="D15" s="67">
        <v>20</v>
      </c>
      <c r="E15" s="67" t="s">
        <v>72</v>
      </c>
      <c r="F15" s="53">
        <v>427.88</v>
      </c>
      <c r="G15" s="58"/>
      <c r="H15" s="58"/>
      <c r="I15" s="59" t="s">
        <v>38</v>
      </c>
      <c r="J15" s="60">
        <f>IF(I15="Less(-)",-1,1)</f>
        <v>1</v>
      </c>
      <c r="K15" s="58" t="s">
        <v>39</v>
      </c>
      <c r="L15" s="58" t="s">
        <v>4</v>
      </c>
      <c r="M15" s="61"/>
      <c r="N15" s="58"/>
      <c r="O15" s="58"/>
      <c r="P15" s="62"/>
      <c r="Q15" s="58"/>
      <c r="R15" s="58"/>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52">
        <f>(total_amount_ba($B$2,$D$2,D15,F15,J15,K15,M15))</f>
        <v>8557.6</v>
      </c>
      <c r="BB15" s="63">
        <f>BA15+SUM(N15:AZ15)</f>
        <v>8557.6</v>
      </c>
      <c r="BC15" s="41" t="str">
        <f>SpellNumber(L15,BB15)</f>
        <v>INR  Eight Thousand Five Hundred &amp; Fifty Seven  and Paise Sixty Only</v>
      </c>
      <c r="IA15" s="22">
        <v>1.02</v>
      </c>
      <c r="IB15" s="22" t="s">
        <v>76</v>
      </c>
      <c r="IC15" s="22" t="s">
        <v>54</v>
      </c>
      <c r="ID15" s="22">
        <v>20</v>
      </c>
      <c r="IE15" s="23" t="s">
        <v>72</v>
      </c>
      <c r="IF15" s="23"/>
      <c r="IG15" s="23"/>
      <c r="IH15" s="23"/>
      <c r="II15" s="23"/>
    </row>
    <row r="16" spans="1:243" s="22" customFormat="1" ht="56.25" customHeight="1">
      <c r="A16" s="47">
        <v>1.03</v>
      </c>
      <c r="B16" s="68" t="s">
        <v>77</v>
      </c>
      <c r="C16" s="64" t="s">
        <v>55</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A16" s="22">
        <v>1.03</v>
      </c>
      <c r="IB16" s="48" t="s">
        <v>77</v>
      </c>
      <c r="IC16" s="22" t="s">
        <v>55</v>
      </c>
      <c r="IE16" s="23"/>
      <c r="IF16" s="23" t="s">
        <v>40</v>
      </c>
      <c r="IG16" s="23" t="s">
        <v>35</v>
      </c>
      <c r="IH16" s="23">
        <v>123.223</v>
      </c>
      <c r="II16" s="23" t="s">
        <v>37</v>
      </c>
    </row>
    <row r="17" spans="1:243" s="22" customFormat="1" ht="35.25" customHeight="1">
      <c r="A17" s="47">
        <v>1.04</v>
      </c>
      <c r="B17" s="68" t="s">
        <v>78</v>
      </c>
      <c r="C17" s="64" t="s">
        <v>61</v>
      </c>
      <c r="D17" s="69">
        <v>350</v>
      </c>
      <c r="E17" s="70" t="s">
        <v>92</v>
      </c>
      <c r="F17" s="53">
        <v>573.61</v>
      </c>
      <c r="G17" s="58"/>
      <c r="H17" s="58"/>
      <c r="I17" s="59" t="s">
        <v>38</v>
      </c>
      <c r="J17" s="60">
        <f>IF(I17="Less(-)",-1,1)</f>
        <v>1</v>
      </c>
      <c r="K17" s="58" t="s">
        <v>39</v>
      </c>
      <c r="L17" s="58" t="s">
        <v>4</v>
      </c>
      <c r="M17" s="61"/>
      <c r="N17" s="58"/>
      <c r="O17" s="58"/>
      <c r="P17" s="62"/>
      <c r="Q17" s="58"/>
      <c r="R17" s="58"/>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52">
        <f>(total_amount_ba($B$2,$D$2,D17,F17,J17,K17,M17))</f>
        <v>200763.5</v>
      </c>
      <c r="BB17" s="63">
        <f>BA17+SUM(N17:AZ17)</f>
        <v>200763.5</v>
      </c>
      <c r="BC17" s="41" t="str">
        <f>SpellNumber(L17,BB17)</f>
        <v>INR  Two Lakh Seven Hundred &amp; Sixty Three  and Paise Fifty Only</v>
      </c>
      <c r="IA17" s="22">
        <v>1.04</v>
      </c>
      <c r="IB17" s="22" t="s">
        <v>78</v>
      </c>
      <c r="IC17" s="22" t="s">
        <v>61</v>
      </c>
      <c r="ID17" s="22">
        <v>350</v>
      </c>
      <c r="IE17" s="23" t="s">
        <v>92</v>
      </c>
      <c r="IF17" s="23"/>
      <c r="IG17" s="23"/>
      <c r="IH17" s="23"/>
      <c r="II17" s="23"/>
    </row>
    <row r="18" spans="1:243" s="22" customFormat="1" ht="85.5" customHeight="1">
      <c r="A18" s="47">
        <v>1.05</v>
      </c>
      <c r="B18" s="68" t="s">
        <v>79</v>
      </c>
      <c r="C18" s="64" t="s">
        <v>56</v>
      </c>
      <c r="D18" s="67">
        <v>13</v>
      </c>
      <c r="E18" s="67" t="s">
        <v>72</v>
      </c>
      <c r="F18" s="53">
        <v>7480.05</v>
      </c>
      <c r="G18" s="58"/>
      <c r="H18" s="58"/>
      <c r="I18" s="59" t="s">
        <v>38</v>
      </c>
      <c r="J18" s="60">
        <f aca="true" t="shared" si="0" ref="J18:J31">IF(I18="Less(-)",-1,1)</f>
        <v>1</v>
      </c>
      <c r="K18" s="58" t="s">
        <v>39</v>
      </c>
      <c r="L18" s="58" t="s">
        <v>4</v>
      </c>
      <c r="M18" s="61"/>
      <c r="N18" s="58"/>
      <c r="O18" s="58"/>
      <c r="P18" s="62"/>
      <c r="Q18" s="58"/>
      <c r="R18" s="58"/>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52">
        <f aca="true" t="shared" si="1" ref="BA18:BA31">(total_amount_ba($B$2,$D$2,D18,F18,J18,K18,M18))</f>
        <v>97240.65</v>
      </c>
      <c r="BB18" s="63">
        <f aca="true" t="shared" si="2" ref="BB18:BB31">BA18+SUM(N18:AZ18)</f>
        <v>97240.65</v>
      </c>
      <c r="BC18" s="41" t="str">
        <f aca="true" t="shared" si="3" ref="BC18:BC31">SpellNumber(L18,BB18)</f>
        <v>INR  Ninety Seven Thousand Two Hundred &amp; Forty  and Paise Sixty Five Only</v>
      </c>
      <c r="IA18" s="22">
        <v>1.05</v>
      </c>
      <c r="IB18" s="22" t="s">
        <v>79</v>
      </c>
      <c r="IC18" s="22" t="s">
        <v>56</v>
      </c>
      <c r="ID18" s="22">
        <v>13</v>
      </c>
      <c r="IE18" s="23" t="s">
        <v>72</v>
      </c>
      <c r="IF18" s="23" t="s">
        <v>41</v>
      </c>
      <c r="IG18" s="23" t="s">
        <v>42</v>
      </c>
      <c r="IH18" s="23">
        <v>213</v>
      </c>
      <c r="II18" s="23" t="s">
        <v>37</v>
      </c>
    </row>
    <row r="19" spans="1:243" s="22" customFormat="1" ht="48" customHeight="1">
      <c r="A19" s="47">
        <v>1.06</v>
      </c>
      <c r="B19" s="65" t="s">
        <v>80</v>
      </c>
      <c r="C19" s="64" t="s">
        <v>62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IA19" s="22">
        <v>1.06</v>
      </c>
      <c r="IB19" s="22" t="s">
        <v>80</v>
      </c>
      <c r="IC19" s="22" t="s">
        <v>62</v>
      </c>
      <c r="IE19" s="23"/>
      <c r="IF19" s="23"/>
      <c r="IG19" s="23"/>
      <c r="IH19" s="23"/>
      <c r="II19" s="23"/>
    </row>
    <row r="20" spans="1:243" s="22" customFormat="1" ht="46.5" customHeight="1">
      <c r="A20" s="47">
        <v>1.07</v>
      </c>
      <c r="B20" s="65" t="s">
        <v>81</v>
      </c>
      <c r="C20" s="64" t="s">
        <v>63</v>
      </c>
      <c r="D20" s="69">
        <v>2890</v>
      </c>
      <c r="E20" s="71" t="s">
        <v>92</v>
      </c>
      <c r="F20" s="53">
        <v>452.43</v>
      </c>
      <c r="G20" s="58"/>
      <c r="H20" s="58"/>
      <c r="I20" s="59" t="s">
        <v>38</v>
      </c>
      <c r="J20" s="60">
        <f t="shared" si="0"/>
        <v>1</v>
      </c>
      <c r="K20" s="58" t="s">
        <v>39</v>
      </c>
      <c r="L20" s="58" t="s">
        <v>4</v>
      </c>
      <c r="M20" s="61"/>
      <c r="N20" s="58"/>
      <c r="O20" s="58"/>
      <c r="P20" s="62"/>
      <c r="Q20" s="58"/>
      <c r="R20" s="58"/>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52">
        <f t="shared" si="1"/>
        <v>1307522.7</v>
      </c>
      <c r="BB20" s="63">
        <f t="shared" si="2"/>
        <v>1307522.7</v>
      </c>
      <c r="BC20" s="41" t="str">
        <f t="shared" si="3"/>
        <v>INR  Thirteen Lakh Seven Thousand Five Hundred &amp; Twenty Two  and Paise Seventy Only</v>
      </c>
      <c r="IA20" s="22">
        <v>1.07</v>
      </c>
      <c r="IB20" s="22" t="s">
        <v>81</v>
      </c>
      <c r="IC20" s="22" t="s">
        <v>63</v>
      </c>
      <c r="ID20" s="22">
        <v>2890</v>
      </c>
      <c r="IE20" s="23" t="s">
        <v>92</v>
      </c>
      <c r="IF20" s="23"/>
      <c r="IG20" s="23"/>
      <c r="IH20" s="23"/>
      <c r="II20" s="23"/>
    </row>
    <row r="21" spans="1:243" s="22" customFormat="1" ht="33.75" customHeight="1">
      <c r="A21" s="47">
        <v>1.08</v>
      </c>
      <c r="B21" s="65" t="s">
        <v>82</v>
      </c>
      <c r="C21" s="64" t="s">
        <v>57</v>
      </c>
      <c r="D21" s="69">
        <v>350</v>
      </c>
      <c r="E21" s="71" t="s">
        <v>92</v>
      </c>
      <c r="F21" s="53">
        <v>133.27</v>
      </c>
      <c r="G21" s="58"/>
      <c r="H21" s="58"/>
      <c r="I21" s="59" t="s">
        <v>38</v>
      </c>
      <c r="J21" s="60">
        <f t="shared" si="0"/>
        <v>1</v>
      </c>
      <c r="K21" s="58" t="s">
        <v>39</v>
      </c>
      <c r="L21" s="58" t="s">
        <v>4</v>
      </c>
      <c r="M21" s="61"/>
      <c r="N21" s="58"/>
      <c r="O21" s="58"/>
      <c r="P21" s="62"/>
      <c r="Q21" s="58"/>
      <c r="R21" s="58"/>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52">
        <f t="shared" si="1"/>
        <v>46644.5</v>
      </c>
      <c r="BB21" s="63">
        <f t="shared" si="2"/>
        <v>46644.5</v>
      </c>
      <c r="BC21" s="41" t="str">
        <f t="shared" si="3"/>
        <v>INR  Forty Six Thousand Six Hundred &amp; Forty Four  and Paise Fifty Only</v>
      </c>
      <c r="IA21" s="22">
        <v>1.08</v>
      </c>
      <c r="IB21" s="22" t="s">
        <v>82</v>
      </c>
      <c r="IC21" s="22" t="s">
        <v>57</v>
      </c>
      <c r="ID21" s="22">
        <v>350</v>
      </c>
      <c r="IE21" s="23" t="s">
        <v>92</v>
      </c>
      <c r="IF21" s="23"/>
      <c r="IG21" s="23"/>
      <c r="IH21" s="23"/>
      <c r="II21" s="23"/>
    </row>
    <row r="22" spans="1:243" s="22" customFormat="1" ht="45" customHeight="1">
      <c r="A22" s="47">
        <v>1.09</v>
      </c>
      <c r="B22" s="65" t="s">
        <v>83</v>
      </c>
      <c r="C22" s="64" t="s">
        <v>64</v>
      </c>
      <c r="D22" s="69">
        <v>190</v>
      </c>
      <c r="E22" s="71" t="s">
        <v>92</v>
      </c>
      <c r="F22" s="53">
        <v>125.38</v>
      </c>
      <c r="G22" s="58"/>
      <c r="H22" s="58"/>
      <c r="I22" s="59" t="s">
        <v>38</v>
      </c>
      <c r="J22" s="60">
        <f t="shared" si="0"/>
        <v>1</v>
      </c>
      <c r="K22" s="58" t="s">
        <v>39</v>
      </c>
      <c r="L22" s="58" t="s">
        <v>4</v>
      </c>
      <c r="M22" s="61"/>
      <c r="N22" s="58"/>
      <c r="O22" s="58"/>
      <c r="P22" s="62"/>
      <c r="Q22" s="58"/>
      <c r="R22" s="58"/>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52">
        <f t="shared" si="1"/>
        <v>23822.2</v>
      </c>
      <c r="BB22" s="63">
        <f t="shared" si="2"/>
        <v>23822.2</v>
      </c>
      <c r="BC22" s="41" t="str">
        <f t="shared" si="3"/>
        <v>INR  Twenty Three Thousand Eight Hundred &amp; Twenty Two  and Paise Twenty Only</v>
      </c>
      <c r="IA22" s="22">
        <v>1.09</v>
      </c>
      <c r="IB22" s="22" t="s">
        <v>83</v>
      </c>
      <c r="IC22" s="22" t="s">
        <v>64</v>
      </c>
      <c r="ID22" s="22">
        <v>190</v>
      </c>
      <c r="IE22" s="23" t="s">
        <v>92</v>
      </c>
      <c r="IF22" s="23"/>
      <c r="IG22" s="23"/>
      <c r="IH22" s="23"/>
      <c r="II22" s="23"/>
    </row>
    <row r="23" spans="1:243" s="22" customFormat="1" ht="31.5" customHeight="1">
      <c r="A23" s="47">
        <v>1.1</v>
      </c>
      <c r="B23" s="65" t="s">
        <v>84</v>
      </c>
      <c r="C23" s="64" t="s">
        <v>58</v>
      </c>
      <c r="D23" s="69">
        <v>340</v>
      </c>
      <c r="E23" s="71" t="s">
        <v>92</v>
      </c>
      <c r="F23" s="53">
        <v>149.06</v>
      </c>
      <c r="G23" s="58"/>
      <c r="H23" s="58"/>
      <c r="I23" s="59" t="s">
        <v>38</v>
      </c>
      <c r="J23" s="60">
        <f t="shared" si="0"/>
        <v>1</v>
      </c>
      <c r="K23" s="58" t="s">
        <v>39</v>
      </c>
      <c r="L23" s="58" t="s">
        <v>4</v>
      </c>
      <c r="M23" s="61"/>
      <c r="N23" s="58"/>
      <c r="O23" s="58"/>
      <c r="P23" s="62"/>
      <c r="Q23" s="58"/>
      <c r="R23" s="58"/>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52">
        <f t="shared" si="1"/>
        <v>50680.4</v>
      </c>
      <c r="BB23" s="63">
        <f t="shared" si="2"/>
        <v>50680.4</v>
      </c>
      <c r="BC23" s="41" t="str">
        <f t="shared" si="3"/>
        <v>INR  Fifty Thousand Six Hundred &amp; Eighty  and Paise Forty Only</v>
      </c>
      <c r="IA23" s="22">
        <v>1.1</v>
      </c>
      <c r="IB23" s="22" t="s">
        <v>84</v>
      </c>
      <c r="IC23" s="22" t="s">
        <v>58</v>
      </c>
      <c r="ID23" s="22">
        <v>340</v>
      </c>
      <c r="IE23" s="23" t="s">
        <v>92</v>
      </c>
      <c r="IF23" s="23" t="s">
        <v>34</v>
      </c>
      <c r="IG23" s="23" t="s">
        <v>43</v>
      </c>
      <c r="IH23" s="23">
        <v>10</v>
      </c>
      <c r="II23" s="23" t="s">
        <v>37</v>
      </c>
    </row>
    <row r="24" spans="1:243" s="22" customFormat="1" ht="51">
      <c r="A24" s="47">
        <v>1.11</v>
      </c>
      <c r="B24" s="66" t="s">
        <v>85</v>
      </c>
      <c r="C24" s="64" t="s">
        <v>65</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IA24" s="22">
        <v>1.11</v>
      </c>
      <c r="IB24" s="22" t="s">
        <v>85</v>
      </c>
      <c r="IC24" s="22" t="s">
        <v>65</v>
      </c>
      <c r="IE24" s="23"/>
      <c r="IF24" s="23"/>
      <c r="IG24" s="23"/>
      <c r="IH24" s="23"/>
      <c r="II24" s="23"/>
    </row>
    <row r="25" spans="1:243" s="22" customFormat="1" ht="30.75" customHeight="1">
      <c r="A25" s="47">
        <v>1.12</v>
      </c>
      <c r="B25" s="66" t="s">
        <v>86</v>
      </c>
      <c r="C25" s="64" t="s">
        <v>66</v>
      </c>
      <c r="D25" s="67">
        <v>800</v>
      </c>
      <c r="E25" s="67" t="s">
        <v>92</v>
      </c>
      <c r="F25" s="53">
        <v>219.2</v>
      </c>
      <c r="G25" s="58"/>
      <c r="H25" s="58"/>
      <c r="I25" s="59" t="s">
        <v>38</v>
      </c>
      <c r="J25" s="60">
        <f t="shared" si="0"/>
        <v>1</v>
      </c>
      <c r="K25" s="58" t="s">
        <v>39</v>
      </c>
      <c r="L25" s="58" t="s">
        <v>4</v>
      </c>
      <c r="M25" s="61"/>
      <c r="N25" s="58"/>
      <c r="O25" s="58"/>
      <c r="P25" s="62"/>
      <c r="Q25" s="58"/>
      <c r="R25" s="58"/>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52">
        <f t="shared" si="1"/>
        <v>175360</v>
      </c>
      <c r="BB25" s="63">
        <f t="shared" si="2"/>
        <v>175360</v>
      </c>
      <c r="BC25" s="41" t="str">
        <f t="shared" si="3"/>
        <v>INR  One Lakh Seventy Five Thousand Three Hundred &amp; Sixty  Only</v>
      </c>
      <c r="IA25" s="22">
        <v>1.12</v>
      </c>
      <c r="IB25" s="22" t="s">
        <v>86</v>
      </c>
      <c r="IC25" s="22" t="s">
        <v>66</v>
      </c>
      <c r="ID25" s="22">
        <v>800</v>
      </c>
      <c r="IE25" s="23" t="s">
        <v>92</v>
      </c>
      <c r="IF25" s="23" t="s">
        <v>40</v>
      </c>
      <c r="IG25" s="23" t="s">
        <v>35</v>
      </c>
      <c r="IH25" s="23">
        <v>123.223</v>
      </c>
      <c r="II25" s="23" t="s">
        <v>37</v>
      </c>
    </row>
    <row r="26" spans="1:243" s="22" customFormat="1" ht="30.75" customHeight="1">
      <c r="A26" s="47">
        <v>1.13</v>
      </c>
      <c r="B26" s="66" t="s">
        <v>87</v>
      </c>
      <c r="C26" s="64" t="s">
        <v>67</v>
      </c>
      <c r="D26" s="67">
        <v>50</v>
      </c>
      <c r="E26" s="67" t="s">
        <v>72</v>
      </c>
      <c r="F26" s="53">
        <v>143.8</v>
      </c>
      <c r="G26" s="58"/>
      <c r="H26" s="58"/>
      <c r="I26" s="59" t="s">
        <v>38</v>
      </c>
      <c r="J26" s="60">
        <f t="shared" si="0"/>
        <v>1</v>
      </c>
      <c r="K26" s="58" t="s">
        <v>39</v>
      </c>
      <c r="L26" s="58" t="s">
        <v>4</v>
      </c>
      <c r="M26" s="61"/>
      <c r="N26" s="58"/>
      <c r="O26" s="58"/>
      <c r="P26" s="62"/>
      <c r="Q26" s="58"/>
      <c r="R26" s="58"/>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52">
        <f t="shared" si="1"/>
        <v>7190</v>
      </c>
      <c r="BB26" s="63">
        <f t="shared" si="2"/>
        <v>7190</v>
      </c>
      <c r="BC26" s="41" t="str">
        <f t="shared" si="3"/>
        <v>INR  Seven Thousand One Hundred &amp; Ninety  Only</v>
      </c>
      <c r="IA26" s="22">
        <v>1.13</v>
      </c>
      <c r="IB26" s="22" t="s">
        <v>87</v>
      </c>
      <c r="IC26" s="22" t="s">
        <v>67</v>
      </c>
      <c r="ID26" s="22">
        <v>50</v>
      </c>
      <c r="IE26" s="23" t="s">
        <v>72</v>
      </c>
      <c r="IF26" s="23" t="s">
        <v>44</v>
      </c>
      <c r="IG26" s="23" t="s">
        <v>45</v>
      </c>
      <c r="IH26" s="23">
        <v>10</v>
      </c>
      <c r="II26" s="23" t="s">
        <v>37</v>
      </c>
    </row>
    <row r="27" spans="1:243" s="22" customFormat="1" ht="30.75" customHeight="1">
      <c r="A27" s="47">
        <v>1.14</v>
      </c>
      <c r="B27" s="66" t="s">
        <v>88</v>
      </c>
      <c r="C27" s="64" t="s">
        <v>68</v>
      </c>
      <c r="D27" s="67">
        <v>30</v>
      </c>
      <c r="E27" s="67" t="s">
        <v>72</v>
      </c>
      <c r="F27" s="53">
        <v>138.54</v>
      </c>
      <c r="G27" s="58"/>
      <c r="H27" s="58"/>
      <c r="I27" s="59" t="s">
        <v>38</v>
      </c>
      <c r="J27" s="60">
        <f t="shared" si="0"/>
        <v>1</v>
      </c>
      <c r="K27" s="58" t="s">
        <v>39</v>
      </c>
      <c r="L27" s="58" t="s">
        <v>4</v>
      </c>
      <c r="M27" s="61"/>
      <c r="N27" s="58"/>
      <c r="O27" s="58"/>
      <c r="P27" s="62"/>
      <c r="Q27" s="58"/>
      <c r="R27" s="58"/>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52">
        <f t="shared" si="1"/>
        <v>4156.2</v>
      </c>
      <c r="BB27" s="63">
        <f t="shared" si="2"/>
        <v>4156.2</v>
      </c>
      <c r="BC27" s="41" t="str">
        <f t="shared" si="3"/>
        <v>INR  Four Thousand One Hundred &amp; Fifty Six  and Paise Twenty Only</v>
      </c>
      <c r="IA27" s="22">
        <v>1.14</v>
      </c>
      <c r="IB27" s="22" t="s">
        <v>88</v>
      </c>
      <c r="IC27" s="22" t="s">
        <v>68</v>
      </c>
      <c r="ID27" s="22">
        <v>30</v>
      </c>
      <c r="IE27" s="23" t="s">
        <v>72</v>
      </c>
      <c r="IF27" s="23"/>
      <c r="IG27" s="23"/>
      <c r="IH27" s="23"/>
      <c r="II27" s="23"/>
    </row>
    <row r="28" spans="1:243" s="22" customFormat="1" ht="30.75" customHeight="1">
      <c r="A28" s="47">
        <v>1.15</v>
      </c>
      <c r="B28" s="66" t="s">
        <v>89</v>
      </c>
      <c r="C28" s="64" t="s">
        <v>69</v>
      </c>
      <c r="D28" s="67">
        <v>10</v>
      </c>
      <c r="E28" s="67" t="s">
        <v>72</v>
      </c>
      <c r="F28" s="53">
        <v>117.49</v>
      </c>
      <c r="G28" s="58"/>
      <c r="H28" s="58"/>
      <c r="I28" s="59" t="s">
        <v>38</v>
      </c>
      <c r="J28" s="60">
        <f t="shared" si="0"/>
        <v>1</v>
      </c>
      <c r="K28" s="58" t="s">
        <v>39</v>
      </c>
      <c r="L28" s="58" t="s">
        <v>4</v>
      </c>
      <c r="M28" s="61"/>
      <c r="N28" s="58"/>
      <c r="O28" s="58"/>
      <c r="P28" s="62"/>
      <c r="Q28" s="58"/>
      <c r="R28" s="58"/>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52">
        <f t="shared" si="1"/>
        <v>1174.9</v>
      </c>
      <c r="BB28" s="63">
        <f t="shared" si="2"/>
        <v>1174.9</v>
      </c>
      <c r="BC28" s="41" t="str">
        <f t="shared" si="3"/>
        <v>INR  One Thousand One Hundred &amp; Seventy Four  and Paise Ninety Only</v>
      </c>
      <c r="IA28" s="22">
        <v>1.15</v>
      </c>
      <c r="IB28" s="22" t="s">
        <v>89</v>
      </c>
      <c r="IC28" s="22" t="s">
        <v>69</v>
      </c>
      <c r="ID28" s="22">
        <v>10</v>
      </c>
      <c r="IE28" s="23" t="s">
        <v>72</v>
      </c>
      <c r="IF28" s="23"/>
      <c r="IG28" s="23"/>
      <c r="IH28" s="23"/>
      <c r="II28" s="23"/>
    </row>
    <row r="29" spans="1:243" s="22" customFormat="1" ht="32.25" customHeight="1">
      <c r="A29" s="47">
        <v>1.16</v>
      </c>
      <c r="B29" s="66" t="s">
        <v>90</v>
      </c>
      <c r="C29" s="64" t="s">
        <v>70</v>
      </c>
      <c r="D29" s="67">
        <v>10</v>
      </c>
      <c r="E29" s="67" t="s">
        <v>72</v>
      </c>
      <c r="F29" s="53">
        <v>136.78</v>
      </c>
      <c r="G29" s="58"/>
      <c r="H29" s="58"/>
      <c r="I29" s="59" t="s">
        <v>38</v>
      </c>
      <c r="J29" s="60">
        <f t="shared" si="0"/>
        <v>1</v>
      </c>
      <c r="K29" s="58" t="s">
        <v>39</v>
      </c>
      <c r="L29" s="58" t="s">
        <v>4</v>
      </c>
      <c r="M29" s="61"/>
      <c r="N29" s="58"/>
      <c r="O29" s="58"/>
      <c r="P29" s="62"/>
      <c r="Q29" s="58"/>
      <c r="R29" s="58"/>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52">
        <f t="shared" si="1"/>
        <v>1367.8</v>
      </c>
      <c r="BB29" s="63">
        <f t="shared" si="2"/>
        <v>1367.8</v>
      </c>
      <c r="BC29" s="41" t="str">
        <f t="shared" si="3"/>
        <v>INR  One Thousand Three Hundred &amp; Sixty Seven  and Paise Eighty Only</v>
      </c>
      <c r="IA29" s="22">
        <v>1.16</v>
      </c>
      <c r="IB29" s="22" t="s">
        <v>90</v>
      </c>
      <c r="IC29" s="22" t="s">
        <v>70</v>
      </c>
      <c r="ID29" s="22">
        <v>10</v>
      </c>
      <c r="IE29" s="23" t="s">
        <v>72</v>
      </c>
      <c r="IF29" s="23"/>
      <c r="IG29" s="23"/>
      <c r="IH29" s="23"/>
      <c r="II29" s="23"/>
    </row>
    <row r="30" spans="1:243" s="22" customFormat="1" ht="84" customHeight="1">
      <c r="A30" s="47">
        <v>1.17</v>
      </c>
      <c r="B30" s="65" t="s">
        <v>74</v>
      </c>
      <c r="C30" s="64" t="s">
        <v>71</v>
      </c>
      <c r="D30" s="69">
        <v>18590</v>
      </c>
      <c r="E30" s="71" t="s">
        <v>92</v>
      </c>
      <c r="F30" s="54">
        <v>18.413</v>
      </c>
      <c r="G30" s="58"/>
      <c r="H30" s="58"/>
      <c r="I30" s="59" t="s">
        <v>38</v>
      </c>
      <c r="J30" s="60">
        <f t="shared" si="0"/>
        <v>1</v>
      </c>
      <c r="K30" s="58" t="s">
        <v>39</v>
      </c>
      <c r="L30" s="58" t="s">
        <v>4</v>
      </c>
      <c r="M30" s="61"/>
      <c r="N30" s="58"/>
      <c r="O30" s="58"/>
      <c r="P30" s="62"/>
      <c r="Q30" s="58"/>
      <c r="R30" s="58"/>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52">
        <f t="shared" si="1"/>
        <v>342297.67</v>
      </c>
      <c r="BB30" s="63">
        <f t="shared" si="2"/>
        <v>342297.67</v>
      </c>
      <c r="BC30" s="41" t="str">
        <f t="shared" si="3"/>
        <v>INR  Three Lakh Forty Two Thousand Two Hundred &amp; Ninety Seven  and Paise Sixty Seven Only</v>
      </c>
      <c r="IA30" s="22">
        <v>1.17</v>
      </c>
      <c r="IB30" s="22" t="s">
        <v>74</v>
      </c>
      <c r="IC30" s="22" t="s">
        <v>71</v>
      </c>
      <c r="ID30" s="22">
        <v>18590</v>
      </c>
      <c r="IE30" s="23" t="s">
        <v>92</v>
      </c>
      <c r="IF30" s="23"/>
      <c r="IG30" s="23"/>
      <c r="IH30" s="23"/>
      <c r="II30" s="23"/>
    </row>
    <row r="31" spans="1:243" s="22" customFormat="1" ht="67.5" customHeight="1">
      <c r="A31" s="47">
        <v>1.18</v>
      </c>
      <c r="B31" s="65" t="s">
        <v>91</v>
      </c>
      <c r="C31" s="64" t="s">
        <v>59</v>
      </c>
      <c r="D31" s="69">
        <v>19</v>
      </c>
      <c r="E31" s="71" t="s">
        <v>72</v>
      </c>
      <c r="F31" s="53">
        <v>77.16</v>
      </c>
      <c r="G31" s="58"/>
      <c r="H31" s="58"/>
      <c r="I31" s="59" t="s">
        <v>38</v>
      </c>
      <c r="J31" s="60">
        <f t="shared" si="0"/>
        <v>1</v>
      </c>
      <c r="K31" s="58" t="s">
        <v>39</v>
      </c>
      <c r="L31" s="58" t="s">
        <v>4</v>
      </c>
      <c r="M31" s="61"/>
      <c r="N31" s="58"/>
      <c r="O31" s="58"/>
      <c r="P31" s="62"/>
      <c r="Q31" s="58"/>
      <c r="R31" s="58"/>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52">
        <f t="shared" si="1"/>
        <v>1466.04</v>
      </c>
      <c r="BB31" s="63">
        <f t="shared" si="2"/>
        <v>1466.04</v>
      </c>
      <c r="BC31" s="41" t="str">
        <f t="shared" si="3"/>
        <v>INR  One Thousand Four Hundred &amp; Sixty Six  and Paise Four Only</v>
      </c>
      <c r="IA31" s="22">
        <v>1.18</v>
      </c>
      <c r="IB31" s="22" t="s">
        <v>93</v>
      </c>
      <c r="IC31" s="22" t="s">
        <v>59</v>
      </c>
      <c r="ID31" s="22">
        <v>19</v>
      </c>
      <c r="IE31" s="23" t="s">
        <v>72</v>
      </c>
      <c r="IF31" s="23"/>
      <c r="IG31" s="23"/>
      <c r="IH31" s="23"/>
      <c r="II31" s="23"/>
    </row>
    <row r="32" spans="1:55" ht="42.75">
      <c r="A32" s="24" t="s">
        <v>46</v>
      </c>
      <c r="B32" s="55"/>
      <c r="C32" s="56"/>
      <c r="D32" s="37"/>
      <c r="E32" s="37"/>
      <c r="F32" s="37"/>
      <c r="G32" s="37"/>
      <c r="H32" s="43"/>
      <c r="I32" s="43"/>
      <c r="J32" s="43"/>
      <c r="K32" s="43"/>
      <c r="L32" s="44"/>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45">
        <f>ROUND(SUM(BA14:BA31),0)</f>
        <v>2268244</v>
      </c>
      <c r="BB32" s="46">
        <f>SUM(BB14:BB31)</f>
        <v>2268244.16</v>
      </c>
      <c r="BC32" s="57" t="str">
        <f>SpellNumber(L32,BB32)</f>
        <v>  Twenty Two Lakh Sixty Eight Thousand Two Hundred &amp; Forty Four  and Paise Sixteen Only</v>
      </c>
    </row>
    <row r="33" spans="1:55" ht="36.75" customHeight="1">
      <c r="A33" s="25" t="s">
        <v>47</v>
      </c>
      <c r="B33" s="26"/>
      <c r="C33" s="27"/>
      <c r="D33" s="28"/>
      <c r="E33" s="38" t="s">
        <v>52</v>
      </c>
      <c r="F33" s="39"/>
      <c r="G33" s="29"/>
      <c r="H33" s="30"/>
      <c r="I33" s="30"/>
      <c r="J33" s="30"/>
      <c r="K33" s="31"/>
      <c r="L33" s="32"/>
      <c r="M33" s="33"/>
      <c r="N33" s="34"/>
      <c r="O33" s="22"/>
      <c r="P33" s="22"/>
      <c r="Q33" s="22"/>
      <c r="R33" s="22"/>
      <c r="S33" s="22"/>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5">
        <f>IF(ISBLANK(F33),0,IF(E33="Excess (+)",ROUND(BA32+(BA32*F33),2),IF(E33="Less (-)",ROUND(BA32+(BA32*F33*(-1)),2),IF(E33="At Par",BA32,0))))</f>
        <v>0</v>
      </c>
      <c r="BB33" s="36">
        <f>ROUND(BA33,0)</f>
        <v>0</v>
      </c>
      <c r="BC33" s="21" t="str">
        <f>SpellNumber($E$2,BB33)</f>
        <v>INR Zero Only</v>
      </c>
    </row>
    <row r="34" spans="1:55" ht="33.75" customHeight="1">
      <c r="A34" s="24" t="s">
        <v>48</v>
      </c>
      <c r="B34" s="24"/>
      <c r="C34" s="75" t="str">
        <f>SpellNumber($E$2,BB33)</f>
        <v>INR Zero Only</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row>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9" ht="15"/>
    <row r="400" ht="15"/>
    <row r="401" ht="15"/>
    <row r="402" ht="15"/>
    <row r="403" ht="15"/>
    <row r="404" ht="15"/>
    <row r="405" ht="15"/>
    <row r="406" ht="15"/>
    <row r="407" ht="15"/>
    <row r="408" ht="15"/>
    <row r="409" ht="15"/>
    <row r="410" ht="15"/>
    <row r="411" ht="15"/>
    <row r="413" ht="15"/>
    <row r="414" ht="15"/>
    <row r="415" ht="15"/>
    <row r="416" ht="15"/>
    <row r="417" ht="15"/>
    <row r="418" ht="15"/>
    <row r="420" ht="15"/>
    <row r="421" ht="15"/>
    <row r="423" ht="15"/>
    <row r="424" ht="15"/>
    <row r="425" ht="15"/>
    <row r="427" ht="15"/>
    <row r="429" ht="15"/>
    <row r="430" ht="15"/>
    <row r="431" ht="15"/>
    <row r="432" ht="15"/>
    <row r="434" ht="15"/>
    <row r="435" ht="15"/>
    <row r="437" ht="15"/>
    <row r="438" ht="15"/>
    <row r="440" ht="15"/>
    <row r="442" ht="15"/>
    <row r="444" ht="15"/>
    <row r="446" ht="15"/>
    <row r="447" ht="15"/>
  </sheetData>
  <sheetProtection password="D850" sheet="1"/>
  <autoFilter ref="A11:BC34"/>
  <mergeCells count="13">
    <mergeCell ref="D13:BC13"/>
    <mergeCell ref="D16:BC16"/>
    <mergeCell ref="D19:BC19"/>
    <mergeCell ref="D24:BC24"/>
    <mergeCell ref="B8:BC8"/>
    <mergeCell ref="A9:BC9"/>
    <mergeCell ref="C34:BC34"/>
    <mergeCell ref="D14:BC14"/>
    <mergeCell ref="A1:L1"/>
    <mergeCell ref="A4:BC4"/>
    <mergeCell ref="A5:BC5"/>
    <mergeCell ref="A6:BC6"/>
    <mergeCell ref="A7:BC7"/>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
      <formula1>IF(E33="Select",-1,IF(E33="At Par",0,0))</formula1>
      <formula2>IF(E33="Select",-1,IF(E33="At Par",0,0.99))</formula2>
    </dataValidation>
    <dataValidation type="list" allowBlank="1" showErrorMessage="1" sqref="E3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allowBlank="1" showErrorMessage="1" sqref="D13:D16 K15 K17:K18 D19 K20:K23 K25:K31 D2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3 G25:H31">
      <formula1>0</formula1>
      <formula2>999999999999999</formula2>
    </dataValidation>
    <dataValidation allowBlank="1" showInputMessage="1" showErrorMessage="1" promptTitle="Addition / Deduction" prompt="Please Choose the correct One" sqref="J15 J17:J18 J20:J23 J25:J31">
      <formula1>0</formula1>
      <formula2>0</formula2>
    </dataValidation>
    <dataValidation type="list" showErrorMessage="1" sqref="I15 I17:I18 I20:I23 I25:I3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3 N25: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R23 R25: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Q23 Q25:Q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M23 M25:M31">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D18 D20:D23 D25:D3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F18 F20:F23 F25:F31">
      <formula1>0</formula1>
      <formula2>999999999999999</formula2>
    </dataValidation>
    <dataValidation type="list" allowBlank="1" showInputMessage="1" showErrorMessage="1" sqref="L23 L24 L25 L26 L27 L28 L29 L13 L14 L15 L16 L17 L18 L19 L20 L21 L22 L31 L30">
      <formula1>"INR"</formula1>
    </dataValidation>
    <dataValidation allowBlank="1" showInputMessage="1" showErrorMessage="1" promptTitle="Itemcode/Make" prompt="Please enter text" sqref="C14:C31">
      <formula1>0</formula1>
      <formula2>0</formula2>
    </dataValidation>
    <dataValidation type="decimal" allowBlank="1" showInputMessage="1" showErrorMessage="1" errorTitle="Invalid Entry" error="Only Numeric Values are allowed. " sqref="A14:A3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2023-07-28T11:55:08Z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