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<sst xmlns="http://schemas.openxmlformats.org/spreadsheetml/2006/main" count="317" uniqueCount="98">
  <si>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</si>
  <si>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</si>
  <si>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</si>
  <si>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</si>
  <si>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</si>
  <si>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</si>
  <si>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</si>
  <si>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</si>
  <si>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</si>
  <si>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</si>
  <si>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</si>
  <si>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</si>
  <si>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</si>
  <si>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</si>
  <si>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</si>
  <si>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</si>
  <si>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</si>
  <si>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</si>
  <si>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</si>
  <si>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</si>
  <si>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</si>
  <si>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</si>
  <si>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</si>
  <si>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</si>
  <si>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</si>
  <si>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</si>
  <si>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</si>
  <si>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</si>
  <si>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</si>
  <si>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</si>
  <si>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</si>
  <si>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</si>
  <si>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</si>
  <si>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</si>
  <si>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</si>
  <si>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</si>
  <si>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</si>
  <si>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</si>
  <si>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</si>
  <si>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</si>
  <si>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</si>
  <si>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</si>
  <si>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</si>
  <si>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</si>
  <si>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</si>
  <si>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</si>
  <si>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</si>
  <si>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</si>
  <si>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EARTH WORK</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</si>
  <si>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</si>
  <si>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</si>
  <si>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</si>
  <si>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</si>
  <si>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FLOORING</t>
  </si>
  <si>
    <t>Dismantling and Demolishing</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</si>
  <si>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</si>
  <si>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</si>
  <si>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</si>
  <si>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 in surface excavation not exceeding 30 cm in depth but exceeding 1.5 m in width as well as 10 sqm on plan including getting out and disposal of excavated earth upto 50 m and lift upto 1.5 m, as directed by Engineer-in- Charge: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</si>
  <si>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</si>
  <si>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</si>
  <si>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</si>
  <si>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</si>
  <si>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Dismantling stone slab flooring laid in cement mortar including stacking of serviceable material and disposal of unserviceable material within 50 metres lead.</t>
  </si>
  <si>
    <t>Dismantling old plaster or skirting raking out joints and cleaning the surface for plaster including disposal of rubbish to the dumping ground within 50 metres lead.</t>
  </si>
  <si>
    <t>Extra for stone flooring in strips up to 200 mm as per the required design and pattern.</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</si>
  <si>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</si>
  <si>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</si>
  <si>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</si>
  <si>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</si>
  <si>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</si>
  <si>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</si>
  <si>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</si>
  <si>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</si>
  <si>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</si>
  <si>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</si>
  <si>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</si>
  <si>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</si>
  <si>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</si>
  <si>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</si>
  <si>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</si>
  <si>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</si>
  <si>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</si>
  <si>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</si>
  <si>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French spirit polishing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</si>
  <si>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</si>
  <si>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</si>
  <si>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</si>
  <si>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Cutting holes of required size in brick masonry wall for fixing of exhaust fan including providing and fixing 300 mm dia PVC pipe conforming BIS-12818 and making good the same etc. complete as per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</si>
  <si>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</si>
  <si>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</si>
  <si>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75mm average thickness</t>
  </si>
  <si>
    <t>Providing, mixing and applying bonding coat of approved adhesive on chipped portion of RCC as per  specifications and direction of Engineer-In-charge complete in all respect.</t>
  </si>
  <si>
    <t>Epoxy bonding adhesive having coverage 2.20 sqm/kg of approved make</t>
  </si>
  <si>
    <t>each</t>
  </si>
  <si>
    <t>Tender Inviting Authority: Dean of Infrastructure and Planning, IIT Kanpur</t>
  </si>
  <si>
    <t>Name of Work: Repair of building entrance flooring in NCLAB and renovation works in ID cell at IIT Kanpur</t>
  </si>
  <si>
    <t>NIT No:  Civil/27/07/2023-1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</si>
</sst>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2"/>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9"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9" fillId="0" borderId="15" xfId="0" applyFont="1" applyFill="1" applyBorder="1" applyAlignment="1">
      <alignment horizontal="left" vertical="top"/>
    </xf>
    <xf numFmtId="2" fontId="59" fillId="0" borderId="15" xfId="0" applyNumberFormat="1" applyFont="1" applyFill="1" applyBorder="1" applyAlignment="1">
      <alignmen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9" fillId="0" borderId="15" xfId="0" applyNumberFormat="1" applyFont="1" applyFill="1" applyBorder="1" applyAlignment="1">
      <alignment horizontal="justify" vertical="top" wrapText="1"/>
    </xf>
    <xf numFmtId="2" fontId="59" fillId="0" borderId="15" xfId="0" applyNumberFormat="1" applyFont="1" applyFill="1" applyBorder="1" applyAlignment="1">
      <alignment horizontal="right" vertical="top"/>
    </xf>
    <xf numFmtId="2" fontId="59"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2" fontId="60" fillId="0" borderId="15" xfId="0" applyNumberFormat="1" applyFont="1" applyFill="1" applyBorder="1" applyAlignment="1">
      <alignment horizontal="justify" vertical="top" wrapText="1"/>
    </xf>
    <xf numFmtId="0" fontId="0" fillId="0" borderId="15" xfId="0" applyFill="1" applyBorder="1" applyAlignment="1">
      <alignment horizontal="left" vertical="top" wrapText="1"/>
    </xf>
    <xf numFmtId="2" fontId="0" fillId="0" borderId="15" xfId="0" applyNumberFormat="1" applyFill="1" applyBorder="1" applyAlignment="1">
      <alignment horizontal="right" vertical="top"/>
    </xf>
    <xf numFmtId="2" fontId="7" fillId="0" borderId="0" xfId="58" applyNumberFormat="1" applyFont="1" applyFill="1" applyBorder="1" applyAlignment="1">
      <alignment horizontal="right" vertical="top"/>
      <protection/>
    </xf>
    <xf numFmtId="0" fontId="23" fillId="0" borderId="15" xfId="0" applyFont="1" applyFill="1" applyBorder="1" applyAlignment="1">
      <alignment horizontal="left" vertical="top" wrapText="1"/>
    </xf>
    <xf numFmtId="2" fontId="59" fillId="0" borderId="26" xfId="0" applyNumberFormat="1" applyFont="1" applyFill="1" applyBorder="1" applyAlignment="1">
      <alignment horizontal="right" vertical="top"/>
    </xf>
    <xf numFmtId="2" fontId="59" fillId="0" borderId="26" xfId="0" applyNumberFormat="1" applyFont="1" applyFill="1" applyBorder="1" applyAlignment="1">
      <alignment horizontal="center" vertical="top" wrapText="1"/>
    </xf>
    <xf numFmtId="2" fontId="59" fillId="0" borderId="26" xfId="0" applyNumberFormat="1" applyFont="1" applyFill="1" applyBorder="1" applyAlignment="1">
      <alignment vertical="top"/>
    </xf>
    <xf numFmtId="2" fontId="7" fillId="0" borderId="27" xfId="56" applyNumberFormat="1" applyFont="1" applyFill="1" applyBorder="1" applyAlignment="1" applyProtection="1">
      <alignment horizontal="right" vertical="top"/>
      <protection locked="0"/>
    </xf>
    <xf numFmtId="2" fontId="7" fillId="0" borderId="28" xfId="56" applyNumberFormat="1" applyFont="1" applyFill="1" applyBorder="1" applyAlignment="1" applyProtection="1">
      <alignment horizontal="right" vertical="top"/>
      <protection locked="0"/>
    </xf>
    <xf numFmtId="2" fontId="4" fillId="0" borderId="28" xfId="59" applyNumberFormat="1" applyFont="1" applyFill="1" applyBorder="1" applyAlignment="1">
      <alignment horizontal="right" vertical="top"/>
      <protection/>
    </xf>
    <xf numFmtId="2" fontId="4" fillId="0" borderId="28" xfId="56" applyNumberFormat="1" applyFont="1" applyFill="1" applyBorder="1" applyAlignment="1">
      <alignment horizontal="right" vertical="top"/>
      <protection/>
    </xf>
    <xf numFmtId="2" fontId="7" fillId="33" borderId="28" xfId="56" applyNumberFormat="1" applyFont="1" applyFill="1" applyBorder="1" applyAlignment="1" applyProtection="1">
      <alignment horizontal="right" vertical="top"/>
      <protection locked="0"/>
    </xf>
    <xf numFmtId="2" fontId="7" fillId="34" borderId="28" xfId="56" applyNumberFormat="1" applyFont="1" applyFill="1" applyBorder="1" applyAlignment="1" applyProtection="1">
      <alignment horizontal="right" vertical="top"/>
      <protection locked="0"/>
    </xf>
    <xf numFmtId="2" fontId="7" fillId="34" borderId="28" xfId="56" applyNumberFormat="1" applyFont="1" applyFill="1" applyBorder="1" applyAlignment="1" applyProtection="1">
      <alignment horizontal="right" vertical="top" wrapText="1"/>
      <protection locked="0"/>
    </xf>
    <xf numFmtId="2" fontId="7" fillId="0" borderId="28" xfId="59" applyNumberFormat="1" applyFont="1" applyFill="1" applyBorder="1" applyAlignment="1">
      <alignment horizontal="right" vertical="top"/>
      <protection/>
    </xf>
    <xf numFmtId="0" fontId="4" fillId="0" borderId="28" xfId="59" applyNumberFormat="1" applyFont="1" applyFill="1" applyBorder="1" applyAlignment="1">
      <alignment horizontal="justify" vertical="top" wrapText="1"/>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2" fontId="7" fillId="0" borderId="15" xfId="58" applyNumberFormat="1" applyFont="1" applyFill="1" applyBorder="1" applyAlignment="1">
      <alignment horizontal="right" vertical="top"/>
      <protection/>
    </xf>
    <xf numFmtId="0" fontId="42" fillId="0" borderId="0" xfId="0" applyFont="1" applyFill="1" applyAlignment="1">
      <alignment horizontal="justify" vertical="top" wrapText="1"/>
    </xf>
    <xf numFmtId="0" fontId="42" fillId="0" borderId="15" xfId="0" applyFont="1" applyFill="1" applyBorder="1" applyAlignment="1">
      <alignment horizontal="justify" vertical="top" wrapText="1"/>
    </xf>
    <xf numFmtId="0" fontId="57" fillId="0" borderId="0" xfId="0" applyFont="1" applyFill="1" applyAlignment="1">
      <alignment horizontal="justify" vertical="top" wrapText="1"/>
    </xf>
    <xf numFmtId="0" fontId="61" fillId="0" borderId="0" xfId="0" applyFont="1" applyFill="1" applyAlignment="1">
      <alignment horizontal="justify" vertical="top" wrapText="1"/>
    </xf>
    <xf numFmtId="0" fontId="57" fillId="0" borderId="15" xfId="0" applyFont="1" applyFill="1" applyBorder="1" applyAlignment="1">
      <alignment horizontal="justify" vertical="top" wrapText="1"/>
    </xf>
    <xf numFmtId="1" fontId="14" fillId="0" borderId="15" xfId="59" applyNumberFormat="1" applyFont="1" applyFill="1" applyBorder="1" applyAlignment="1">
      <alignment vertical="top"/>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
  <sheetViews>
    <sheetView showGridLines="0" zoomScale="85" zoomScaleNormal="85" zoomScaleSheetLayoutView="100" workbookViewId="0" topLeftCell="A1">
      <selection activeCell="BA62" sqref="BA62"/>
    </sheetView>
  </sheetViews>
  <sheetFormatPr defaultColWidth="9.140625" defaultRowHeight="15"/>
  <cols>
    <col min="1" max="1" width="8.8515625" style="1" customWidth="1"/>
    <col min="2" max="2" width="44.57421875" style="1" customWidth="1"/>
    <col min="3" max="3" width="1.8515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5.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102" t="str">
        <f>B2&amp;" BoQ"</f>
        <v>Percentage BoQ</v>
      </c>
      <c r="B1" s="102"/>
      <c r="C1" s="102"/>
      <c r="D1" s="102"/>
      <c r="E1" s="102"/>
      <c r="F1" s="102"/>
      <c r="G1" s="102"/>
      <c r="H1" s="102"/>
      <c r="I1" s="102"/>
      <c r="J1" s="102"/>
      <c r="K1" s="102"/>
      <c r="L1" s="10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103" t="s">
        <v>95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10"/>
      <c r="IF4" s="10"/>
      <c r="IG4" s="10"/>
      <c r="IH4" s="10"/>
      <c r="II4" s="10"/>
    </row>
    <row r="5" spans="1:243" s="9" customFormat="1" ht="46.5" customHeight="1">
      <c r="A5" s="103" t="s">
        <v>96</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10"/>
      <c r="IF5" s="10"/>
      <c r="IG5" s="10"/>
      <c r="IH5" s="10"/>
      <c r="II5" s="10"/>
    </row>
    <row r="6" spans="1:243" s="9" customFormat="1" ht="30.75" customHeight="1">
      <c r="A6" s="103" t="s">
        <v>97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10"/>
      <c r="IF6" s="10"/>
      <c r="IG6" s="10"/>
      <c r="IH6" s="10"/>
      <c r="II6" s="10"/>
    </row>
    <row r="7" spans="1:243" s="9" customFormat="1" ht="29.25" customHeight="1" hidden="1">
      <c r="A7" s="104" t="s">
        <v>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10"/>
      <c r="IF7" s="10"/>
      <c r="IG7" s="10"/>
      <c r="IH7" s="10"/>
      <c r="II7" s="10"/>
    </row>
    <row r="8" spans="1:243" s="12" customFormat="1" ht="72" customHeight="1">
      <c r="A8" s="11" t="s">
        <v>39</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13"/>
      <c r="IF8" s="13"/>
      <c r="IG8" s="13"/>
      <c r="IH8" s="13"/>
      <c r="II8" s="13"/>
    </row>
    <row r="9" spans="1:243" s="14" customFormat="1" ht="61.5" customHeight="1">
      <c r="A9" s="105" t="s">
        <v>45</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5.75">
      <c r="A13" s="57">
        <v>1</v>
      </c>
      <c r="B13" s="68" t="s">
        <v>48</v>
      </c>
      <c r="C13" s="33"/>
      <c r="D13" s="99"/>
      <c r="E13" s="99"/>
      <c r="F13" s="99"/>
      <c r="G13" s="99"/>
      <c r="H13" s="99"/>
      <c r="I13" s="99"/>
      <c r="J13" s="99"/>
      <c r="K13" s="99"/>
      <c r="L13" s="99"/>
      <c r="M13" s="99"/>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IA13" s="21">
        <v>1</v>
      </c>
      <c r="IB13" s="21" t="s">
        <v>48</v>
      </c>
      <c r="IE13" s="22"/>
      <c r="IF13" s="22"/>
      <c r="IG13" s="22"/>
      <c r="IH13" s="22"/>
      <c r="II13" s="22"/>
    </row>
    <row r="14" spans="1:243" s="21" customFormat="1" ht="114" customHeight="1">
      <c r="A14" s="57">
        <v>2</v>
      </c>
      <c r="B14" s="69" t="s">
        <v>58</v>
      </c>
      <c r="C14" s="33"/>
      <c r="D14" s="99"/>
      <c r="E14" s="99"/>
      <c r="F14" s="99"/>
      <c r="G14" s="99"/>
      <c r="H14" s="99"/>
      <c r="I14" s="99"/>
      <c r="J14" s="99"/>
      <c r="K14" s="99"/>
      <c r="L14" s="99"/>
      <c r="M14" s="99"/>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IA14" s="21">
        <v>2</v>
      </c>
      <c r="IB14" s="21" t="s">
        <v>58</v>
      </c>
      <c r="IE14" s="22"/>
      <c r="IF14" s="22"/>
      <c r="IG14" s="22"/>
      <c r="IH14" s="22"/>
      <c r="II14" s="22"/>
    </row>
    <row r="15" spans="1:243" s="21" customFormat="1" ht="32.25" customHeight="1">
      <c r="A15" s="57">
        <v>3</v>
      </c>
      <c r="B15" s="64" t="s">
        <v>49</v>
      </c>
      <c r="C15" s="33"/>
      <c r="D15" s="65">
        <v>5</v>
      </c>
      <c r="E15" s="66" t="s">
        <v>42</v>
      </c>
      <c r="F15" s="58">
        <v>107</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total_amount_ba($B$2,$D$2,D15,F15,J15,K15,M15)/1.1405</f>
        <v>469.09</v>
      </c>
      <c r="BB15" s="51">
        <f>BA15+SUM(N15:AZ15)</f>
        <v>469.09</v>
      </c>
      <c r="BC15" s="56" t="str">
        <f>SpellNumber(L15,BB15)</f>
        <v>INR  Four Hundred &amp; Sixty Nine  and Paise Nine Only</v>
      </c>
      <c r="IA15" s="21">
        <v>3</v>
      </c>
      <c r="IB15" s="21" t="s">
        <v>49</v>
      </c>
      <c r="ID15" s="21">
        <v>5</v>
      </c>
      <c r="IE15" s="22" t="s">
        <v>42</v>
      </c>
      <c r="IF15" s="22"/>
      <c r="IG15" s="22"/>
      <c r="IH15" s="22"/>
      <c r="II15" s="22"/>
    </row>
    <row r="16" spans="1:243" s="21" customFormat="1" ht="15" customHeight="1">
      <c r="A16" s="57">
        <v>4</v>
      </c>
      <c r="B16" s="68" t="s">
        <v>50</v>
      </c>
      <c r="C16" s="33"/>
      <c r="D16" s="99"/>
      <c r="E16" s="99"/>
      <c r="F16" s="99"/>
      <c r="G16" s="99"/>
      <c r="H16" s="99"/>
      <c r="I16" s="99"/>
      <c r="J16" s="99"/>
      <c r="K16" s="99"/>
      <c r="L16" s="99"/>
      <c r="M16" s="99"/>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IA16" s="21">
        <v>4</v>
      </c>
      <c r="IB16" s="21" t="s">
        <v>50</v>
      </c>
      <c r="IE16" s="22"/>
      <c r="IF16" s="22"/>
      <c r="IG16" s="22"/>
      <c r="IH16" s="22"/>
      <c r="II16" s="22"/>
    </row>
    <row r="17" spans="1:243" s="21" customFormat="1" ht="63.75" customHeight="1">
      <c r="A17" s="57">
        <v>5</v>
      </c>
      <c r="B17" s="69" t="s">
        <v>51</v>
      </c>
      <c r="C17" s="33"/>
      <c r="D17" s="99"/>
      <c r="E17" s="99"/>
      <c r="F17" s="99"/>
      <c r="G17" s="99"/>
      <c r="H17" s="99"/>
      <c r="I17" s="99"/>
      <c r="J17" s="99"/>
      <c r="K17" s="99"/>
      <c r="L17" s="99"/>
      <c r="M17" s="99"/>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IA17" s="21">
        <v>5</v>
      </c>
      <c r="IB17" s="21" t="s">
        <v>51</v>
      </c>
      <c r="IE17" s="22"/>
      <c r="IF17" s="22"/>
      <c r="IG17" s="22"/>
      <c r="IH17" s="22"/>
      <c r="II17" s="22"/>
    </row>
    <row r="18" spans="1:243" s="21" customFormat="1" ht="60">
      <c r="A18" s="57">
        <v>6</v>
      </c>
      <c r="B18" s="69" t="s">
        <v>52</v>
      </c>
      <c r="C18" s="33"/>
      <c r="D18" s="65">
        <v>0.75</v>
      </c>
      <c r="E18" s="66" t="s">
        <v>44</v>
      </c>
      <c r="F18" s="58">
        <v>7365.15</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total_amount_ba($B$2,$D$2,D18,F18,J18,K18,M18)/1.1405</f>
        <v>4843.37</v>
      </c>
      <c r="BB18" s="51">
        <f>BA18+SUM(N18:AZ18)</f>
        <v>4843.37</v>
      </c>
      <c r="BC18" s="56" t="str">
        <f>SpellNumber(L18,BB18)</f>
        <v>INR  Four Thousand Eight Hundred &amp; Forty Three  and Paise Thirty Seven Only</v>
      </c>
      <c r="IA18" s="21">
        <v>6</v>
      </c>
      <c r="IB18" s="21" t="s">
        <v>52</v>
      </c>
      <c r="ID18" s="21">
        <v>0.75</v>
      </c>
      <c r="IE18" s="22" t="s">
        <v>44</v>
      </c>
      <c r="IF18" s="22"/>
      <c r="IG18" s="22"/>
      <c r="IH18" s="22"/>
      <c r="II18" s="22"/>
    </row>
    <row r="19" spans="1:243" s="21" customFormat="1" ht="15.75">
      <c r="A19" s="57">
        <v>7</v>
      </c>
      <c r="B19" s="72" t="s">
        <v>66</v>
      </c>
      <c r="C19" s="33"/>
      <c r="D19" s="99"/>
      <c r="E19" s="99"/>
      <c r="F19" s="99"/>
      <c r="G19" s="99"/>
      <c r="H19" s="99"/>
      <c r="I19" s="99"/>
      <c r="J19" s="99"/>
      <c r="K19" s="99"/>
      <c r="L19" s="99"/>
      <c r="M19" s="9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IA19" s="21">
        <v>7</v>
      </c>
      <c r="IB19" s="21" t="s">
        <v>66</v>
      </c>
      <c r="IE19" s="22"/>
      <c r="IF19" s="22"/>
      <c r="IG19" s="22"/>
      <c r="IH19" s="22"/>
      <c r="II19" s="22"/>
    </row>
    <row r="20" spans="1:243" s="21" customFormat="1" ht="210">
      <c r="A20" s="57">
        <v>8</v>
      </c>
      <c r="B20" s="93" t="s">
        <v>67</v>
      </c>
      <c r="C20" s="33"/>
      <c r="D20" s="65">
        <v>70</v>
      </c>
      <c r="E20" s="66" t="s">
        <v>42</v>
      </c>
      <c r="F20" s="58">
        <v>1063.45</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total_amount_ba($B$2,$D$2,D20,F20,J20,K20,M20)/1.1405</f>
        <v>65270.93</v>
      </c>
      <c r="BB20" s="71">
        <f>BA20+SUM(N20:AZ20)</f>
        <v>65270.93</v>
      </c>
      <c r="BC20" s="56" t="str">
        <f>SpellNumber(L20,BB20)</f>
        <v>INR  Sixty Five Thousand Two Hundred &amp; Seventy  and Paise Ninety Three Only</v>
      </c>
      <c r="IA20" s="21">
        <v>8</v>
      </c>
      <c r="IB20" s="21" t="s">
        <v>67</v>
      </c>
      <c r="ID20" s="21">
        <v>70</v>
      </c>
      <c r="IE20" s="22" t="s">
        <v>42</v>
      </c>
      <c r="IF20" s="22"/>
      <c r="IG20" s="22"/>
      <c r="IH20" s="22"/>
      <c r="II20" s="22"/>
    </row>
    <row r="21" spans="1:243" s="21" customFormat="1" ht="15.75">
      <c r="A21" s="57">
        <v>9</v>
      </c>
      <c r="B21" s="68" t="s">
        <v>53</v>
      </c>
      <c r="C21" s="33"/>
      <c r="D21" s="99"/>
      <c r="E21" s="99"/>
      <c r="F21" s="99"/>
      <c r="G21" s="99"/>
      <c r="H21" s="99"/>
      <c r="I21" s="99"/>
      <c r="J21" s="99"/>
      <c r="K21" s="99"/>
      <c r="L21" s="99"/>
      <c r="M21" s="99"/>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IA21" s="21">
        <v>9</v>
      </c>
      <c r="IB21" s="21" t="s">
        <v>53</v>
      </c>
      <c r="IE21" s="22"/>
      <c r="IF21" s="22"/>
      <c r="IG21" s="22"/>
      <c r="IH21" s="22"/>
      <c r="II21" s="22"/>
    </row>
    <row r="22" spans="1:243" s="21" customFormat="1" ht="105">
      <c r="A22" s="57">
        <v>10</v>
      </c>
      <c r="B22" s="69" t="s">
        <v>59</v>
      </c>
      <c r="C22" s="33"/>
      <c r="D22" s="99"/>
      <c r="E22" s="99"/>
      <c r="F22" s="99"/>
      <c r="G22" s="99"/>
      <c r="H22" s="99"/>
      <c r="I22" s="99"/>
      <c r="J22" s="99"/>
      <c r="K22" s="99"/>
      <c r="L22" s="99"/>
      <c r="M22" s="99"/>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IA22" s="21">
        <v>10</v>
      </c>
      <c r="IB22" s="21" t="s">
        <v>59</v>
      </c>
      <c r="IE22" s="22"/>
      <c r="IF22" s="22"/>
      <c r="IG22" s="22"/>
      <c r="IH22" s="22"/>
      <c r="II22" s="22"/>
    </row>
    <row r="23" spans="1:243" s="21" customFormat="1" ht="42.75">
      <c r="A23" s="57">
        <v>11</v>
      </c>
      <c r="B23" s="69" t="s">
        <v>60</v>
      </c>
      <c r="C23" s="33"/>
      <c r="D23" s="65">
        <v>30</v>
      </c>
      <c r="E23" s="66" t="s">
        <v>42</v>
      </c>
      <c r="F23" s="58">
        <v>1706.6</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total_amount_ba($B$2,$D$2,D23,F23,J23,K23,M23)/1.1405</f>
        <v>44890.84</v>
      </c>
      <c r="BB23" s="51">
        <f>BA23+SUM(N23:AZ23)</f>
        <v>44890.84</v>
      </c>
      <c r="BC23" s="56" t="str">
        <f>SpellNumber(L23,BB23)</f>
        <v>INR  Forty Four Thousand Eight Hundred &amp; Ninety  and Paise Eighty Four Only</v>
      </c>
      <c r="IA23" s="21">
        <v>11</v>
      </c>
      <c r="IB23" s="21" t="s">
        <v>60</v>
      </c>
      <c r="ID23" s="21">
        <v>30</v>
      </c>
      <c r="IE23" s="22" t="s">
        <v>42</v>
      </c>
      <c r="IF23" s="22"/>
      <c r="IG23" s="22"/>
      <c r="IH23" s="22"/>
      <c r="II23" s="22"/>
    </row>
    <row r="24" spans="1:243" s="21" customFormat="1" ht="120">
      <c r="A24" s="57">
        <v>12</v>
      </c>
      <c r="B24" s="69" t="s">
        <v>61</v>
      </c>
      <c r="C24" s="33"/>
      <c r="D24" s="99"/>
      <c r="E24" s="99"/>
      <c r="F24" s="99"/>
      <c r="G24" s="99"/>
      <c r="H24" s="99"/>
      <c r="I24" s="99"/>
      <c r="J24" s="99"/>
      <c r="K24" s="99"/>
      <c r="L24" s="99"/>
      <c r="M24" s="99"/>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A24" s="21">
        <v>12</v>
      </c>
      <c r="IB24" s="21" t="s">
        <v>61</v>
      </c>
      <c r="IE24" s="22"/>
      <c r="IF24" s="22"/>
      <c r="IG24" s="22"/>
      <c r="IH24" s="22"/>
      <c r="II24" s="22"/>
    </row>
    <row r="25" spans="1:243" s="21" customFormat="1" ht="42.75">
      <c r="A25" s="57">
        <v>13</v>
      </c>
      <c r="B25" s="69" t="s">
        <v>62</v>
      </c>
      <c r="C25" s="33"/>
      <c r="D25" s="65">
        <v>185</v>
      </c>
      <c r="E25" s="66" t="s">
        <v>42</v>
      </c>
      <c r="F25" s="58">
        <v>1292</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total_amount_ba($B$2,$D$2,D25,F25,J25,K25,M25)/1.1405</f>
        <v>209574.75</v>
      </c>
      <c r="BB25" s="51">
        <f>BA25+SUM(N25:AZ25)</f>
        <v>209574.75</v>
      </c>
      <c r="BC25" s="56" t="str">
        <f>SpellNumber(L25,BB25)</f>
        <v>INR  Two Lakh Nine Thousand Five Hundred &amp; Seventy Four  and Paise Seventy Five Only</v>
      </c>
      <c r="IA25" s="21">
        <v>13</v>
      </c>
      <c r="IB25" s="21" t="s">
        <v>62</v>
      </c>
      <c r="ID25" s="21">
        <v>185</v>
      </c>
      <c r="IE25" s="22" t="s">
        <v>42</v>
      </c>
      <c r="IF25" s="22"/>
      <c r="IG25" s="22"/>
      <c r="IH25" s="22"/>
      <c r="II25" s="22"/>
    </row>
    <row r="26" spans="1:243" s="21" customFormat="1" ht="180">
      <c r="A26" s="57">
        <v>14</v>
      </c>
      <c r="B26" s="94" t="s">
        <v>68</v>
      </c>
      <c r="C26" s="33"/>
      <c r="D26" s="99"/>
      <c r="E26" s="99"/>
      <c r="F26" s="99"/>
      <c r="G26" s="99"/>
      <c r="H26" s="99"/>
      <c r="I26" s="99"/>
      <c r="J26" s="99"/>
      <c r="K26" s="99"/>
      <c r="L26" s="99"/>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IA26" s="21">
        <v>14</v>
      </c>
      <c r="IB26" s="21" t="s">
        <v>68</v>
      </c>
      <c r="IE26" s="22"/>
      <c r="IF26" s="22"/>
      <c r="IG26" s="22"/>
      <c r="IH26" s="22"/>
      <c r="II26" s="22"/>
    </row>
    <row r="27" spans="1:243" s="21" customFormat="1" ht="42.75">
      <c r="A27" s="57">
        <v>15</v>
      </c>
      <c r="B27" s="94" t="s">
        <v>69</v>
      </c>
      <c r="C27" s="33"/>
      <c r="D27" s="65">
        <v>69</v>
      </c>
      <c r="E27" s="66" t="s">
        <v>42</v>
      </c>
      <c r="F27" s="58">
        <v>1416.65</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total_amount_ba($B$2,$D$2,D27,F27,J27,K27,M27)/1.1405</f>
        <v>85707.01</v>
      </c>
      <c r="BB27" s="71">
        <f>BA27+SUM(N27:AZ27)</f>
        <v>85707.01</v>
      </c>
      <c r="BC27" s="56" t="str">
        <f>SpellNumber(L27,BB27)</f>
        <v>INR  Eighty Five Thousand Seven Hundred &amp; Seven  and Paise One Only</v>
      </c>
      <c r="IA27" s="21">
        <v>15</v>
      </c>
      <c r="IB27" s="21" t="s">
        <v>69</v>
      </c>
      <c r="ID27" s="21">
        <v>69</v>
      </c>
      <c r="IE27" s="22" t="s">
        <v>42</v>
      </c>
      <c r="IF27" s="22"/>
      <c r="IG27" s="22"/>
      <c r="IH27" s="22"/>
      <c r="II27" s="22"/>
    </row>
    <row r="28" spans="1:243" s="21" customFormat="1" ht="180">
      <c r="A28" s="57">
        <v>16</v>
      </c>
      <c r="B28" s="94" t="s">
        <v>70</v>
      </c>
      <c r="C28" s="33"/>
      <c r="D28" s="99"/>
      <c r="E28" s="99"/>
      <c r="F28" s="99"/>
      <c r="G28" s="99"/>
      <c r="H28" s="99"/>
      <c r="I28" s="99"/>
      <c r="J28" s="99"/>
      <c r="K28" s="99"/>
      <c r="L28" s="99"/>
      <c r="M28" s="9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IA28" s="21">
        <v>16</v>
      </c>
      <c r="IB28" s="21" t="s">
        <v>70</v>
      </c>
      <c r="IE28" s="22"/>
      <c r="IF28" s="22"/>
      <c r="IG28" s="22"/>
      <c r="IH28" s="22"/>
      <c r="II28" s="22"/>
    </row>
    <row r="29" spans="1:243" s="21" customFormat="1" ht="28.5">
      <c r="A29" s="57">
        <v>17</v>
      </c>
      <c r="B29" s="94" t="s">
        <v>69</v>
      </c>
      <c r="C29" s="33"/>
      <c r="D29" s="65">
        <v>3.5</v>
      </c>
      <c r="E29" s="66" t="s">
        <v>42</v>
      </c>
      <c r="F29" s="58">
        <v>1466.5</v>
      </c>
      <c r="G29" s="85"/>
      <c r="H29" s="85"/>
      <c r="I29" s="86" t="s">
        <v>33</v>
      </c>
      <c r="J29" s="87">
        <f>IF(I29="Less(-)",-1,1)</f>
        <v>1</v>
      </c>
      <c r="K29" s="85" t="s">
        <v>34</v>
      </c>
      <c r="L29" s="85" t="s">
        <v>4</v>
      </c>
      <c r="M29" s="88"/>
      <c r="N29" s="89"/>
      <c r="O29" s="89"/>
      <c r="P29" s="90"/>
      <c r="Q29" s="89"/>
      <c r="R29" s="89"/>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1">
        <f>total_amount_ba($B$2,$D$2,D29,F29,J29,K29,M29)/1.1405</f>
        <v>4500.44</v>
      </c>
      <c r="BB29" s="92">
        <f>BA29+SUM(N29:AZ29)</f>
        <v>4500.44</v>
      </c>
      <c r="BC29" s="63" t="str">
        <f>SpellNumber(L29,BB29)</f>
        <v>INR  Four Thousand Five Hundred    and Paise Forty Four Only</v>
      </c>
      <c r="IA29" s="21">
        <v>17</v>
      </c>
      <c r="IB29" s="21" t="s">
        <v>69</v>
      </c>
      <c r="ID29" s="21">
        <v>3.5</v>
      </c>
      <c r="IE29" s="22" t="s">
        <v>42</v>
      </c>
      <c r="IF29" s="22"/>
      <c r="IG29" s="22"/>
      <c r="IH29" s="22"/>
      <c r="II29" s="22"/>
    </row>
    <row r="30" spans="1:243" s="21" customFormat="1" ht="15.75">
      <c r="A30" s="57">
        <v>18</v>
      </c>
      <c r="B30" s="95" t="s">
        <v>71</v>
      </c>
      <c r="C30" s="33"/>
      <c r="D30" s="99"/>
      <c r="E30" s="99"/>
      <c r="F30" s="99"/>
      <c r="G30" s="99"/>
      <c r="H30" s="99"/>
      <c r="I30" s="99"/>
      <c r="J30" s="99"/>
      <c r="K30" s="99"/>
      <c r="L30" s="99"/>
      <c r="M30" s="99"/>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IA30" s="21">
        <v>18</v>
      </c>
      <c r="IB30" s="21" t="s">
        <v>71</v>
      </c>
      <c r="IE30" s="22"/>
      <c r="IF30" s="22"/>
      <c r="IG30" s="22"/>
      <c r="IH30" s="22"/>
      <c r="II30" s="22"/>
    </row>
    <row r="31" spans="1:243" s="21" customFormat="1" ht="409.5">
      <c r="A31" s="57">
        <v>19</v>
      </c>
      <c r="B31" s="96" t="s">
        <v>72</v>
      </c>
      <c r="C31" s="33"/>
      <c r="D31" s="99"/>
      <c r="E31" s="99"/>
      <c r="F31" s="99"/>
      <c r="G31" s="99"/>
      <c r="H31" s="99"/>
      <c r="I31" s="99"/>
      <c r="J31" s="99"/>
      <c r="K31" s="99"/>
      <c r="L31" s="99"/>
      <c r="M31" s="99"/>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IA31" s="21">
        <v>19</v>
      </c>
      <c r="IB31" s="21" t="s">
        <v>72</v>
      </c>
      <c r="IE31" s="22"/>
      <c r="IF31" s="22"/>
      <c r="IG31" s="22"/>
      <c r="IH31" s="22"/>
      <c r="II31" s="22"/>
    </row>
    <row r="32" spans="1:243" s="21" customFormat="1" ht="60">
      <c r="A32" s="57">
        <v>20</v>
      </c>
      <c r="B32" s="94" t="s">
        <v>73</v>
      </c>
      <c r="C32" s="33"/>
      <c r="D32" s="65">
        <v>69</v>
      </c>
      <c r="E32" s="66" t="s">
        <v>42</v>
      </c>
      <c r="F32" s="58">
        <v>1145.95</v>
      </c>
      <c r="G32" s="85"/>
      <c r="H32" s="85"/>
      <c r="I32" s="86" t="s">
        <v>33</v>
      </c>
      <c r="J32" s="87">
        <f>IF(I32="Less(-)",-1,1)</f>
        <v>1</v>
      </c>
      <c r="K32" s="85" t="s">
        <v>34</v>
      </c>
      <c r="L32" s="85" t="s">
        <v>4</v>
      </c>
      <c r="M32" s="88"/>
      <c r="N32" s="89"/>
      <c r="O32" s="89"/>
      <c r="P32" s="90"/>
      <c r="Q32" s="89"/>
      <c r="R32" s="89"/>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1">
        <f>total_amount_ba($B$2,$D$2,D32,F32,J32,K32,M32)/1.1405</f>
        <v>69329.72</v>
      </c>
      <c r="BB32" s="92">
        <f>BA32+SUM(N32:AZ32)</f>
        <v>69329.72</v>
      </c>
      <c r="BC32" s="63" t="str">
        <f>SpellNumber(L32,BB32)</f>
        <v>INR  Sixty Nine Thousand Three Hundred &amp; Twenty Nine  and Paise Seventy Two Only</v>
      </c>
      <c r="IA32" s="21">
        <v>20</v>
      </c>
      <c r="IB32" s="21" t="s">
        <v>73</v>
      </c>
      <c r="ID32" s="21">
        <v>69</v>
      </c>
      <c r="IE32" s="22" t="s">
        <v>42</v>
      </c>
      <c r="IF32" s="22"/>
      <c r="IG32" s="22"/>
      <c r="IH32" s="22"/>
      <c r="II32" s="22"/>
    </row>
    <row r="33" spans="1:243" s="21" customFormat="1" ht="135">
      <c r="A33" s="57">
        <v>21</v>
      </c>
      <c r="B33" s="94" t="s">
        <v>74</v>
      </c>
      <c r="C33" s="33"/>
      <c r="D33" s="65">
        <v>69</v>
      </c>
      <c r="E33" s="66" t="s">
        <v>42</v>
      </c>
      <c r="F33" s="58">
        <v>568.45</v>
      </c>
      <c r="G33" s="85"/>
      <c r="H33" s="85"/>
      <c r="I33" s="86" t="s">
        <v>33</v>
      </c>
      <c r="J33" s="87">
        <f>IF(I33="Less(-)",-1,1)</f>
        <v>1</v>
      </c>
      <c r="K33" s="85" t="s">
        <v>34</v>
      </c>
      <c r="L33" s="85" t="s">
        <v>4</v>
      </c>
      <c r="M33" s="88"/>
      <c r="N33" s="89"/>
      <c r="O33" s="89"/>
      <c r="P33" s="90"/>
      <c r="Q33" s="89"/>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1">
        <f>total_amount_ba($B$2,$D$2,D33,F33,J33,K33,M33)/1.1405</f>
        <v>34391.1</v>
      </c>
      <c r="BB33" s="92">
        <f>BA33+SUM(N33:AZ33)</f>
        <v>34391.1</v>
      </c>
      <c r="BC33" s="63" t="str">
        <f>SpellNumber(L33,BB33)</f>
        <v>INR  Thirty Four Thousand Three Hundred &amp; Ninety One  and Paise Ten Only</v>
      </c>
      <c r="IA33" s="21">
        <v>21</v>
      </c>
      <c r="IB33" s="21" t="s">
        <v>74</v>
      </c>
      <c r="ID33" s="21">
        <v>69</v>
      </c>
      <c r="IE33" s="22" t="s">
        <v>42</v>
      </c>
      <c r="IF33" s="22"/>
      <c r="IG33" s="22"/>
      <c r="IH33" s="22"/>
      <c r="II33" s="22"/>
    </row>
    <row r="34" spans="1:243" s="21" customFormat="1" ht="15.75">
      <c r="A34" s="57">
        <v>22</v>
      </c>
      <c r="B34" s="97" t="s">
        <v>75</v>
      </c>
      <c r="C34" s="33"/>
      <c r="D34" s="99"/>
      <c r="E34" s="99"/>
      <c r="F34" s="99"/>
      <c r="G34" s="99"/>
      <c r="H34" s="99"/>
      <c r="I34" s="99"/>
      <c r="J34" s="99"/>
      <c r="K34" s="99"/>
      <c r="L34" s="99"/>
      <c r="M34" s="99"/>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IA34" s="21">
        <v>22</v>
      </c>
      <c r="IB34" s="21" t="s">
        <v>75</v>
      </c>
      <c r="IE34" s="22"/>
      <c r="IF34" s="22"/>
      <c r="IG34" s="22"/>
      <c r="IH34" s="22"/>
      <c r="II34" s="22"/>
    </row>
    <row r="35" spans="1:243" s="21" customFormat="1" ht="90">
      <c r="A35" s="57">
        <v>23</v>
      </c>
      <c r="B35" s="94" t="s">
        <v>76</v>
      </c>
      <c r="C35" s="33"/>
      <c r="D35" s="99"/>
      <c r="E35" s="99"/>
      <c r="F35" s="99"/>
      <c r="G35" s="99"/>
      <c r="H35" s="99"/>
      <c r="I35" s="99"/>
      <c r="J35" s="99"/>
      <c r="K35" s="99"/>
      <c r="L35" s="99"/>
      <c r="M35" s="99"/>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IA35" s="21">
        <v>23</v>
      </c>
      <c r="IB35" s="21" t="s">
        <v>76</v>
      </c>
      <c r="IE35" s="22"/>
      <c r="IF35" s="22"/>
      <c r="IG35" s="22"/>
      <c r="IH35" s="22"/>
      <c r="II35" s="22"/>
    </row>
    <row r="36" spans="1:243" s="21" customFormat="1" ht="42.75">
      <c r="A36" s="57">
        <v>24</v>
      </c>
      <c r="B36" s="94" t="s">
        <v>77</v>
      </c>
      <c r="C36" s="33"/>
      <c r="D36" s="65">
        <v>79</v>
      </c>
      <c r="E36" s="66" t="s">
        <v>42</v>
      </c>
      <c r="F36" s="58">
        <v>92.75</v>
      </c>
      <c r="G36" s="85"/>
      <c r="H36" s="85"/>
      <c r="I36" s="86" t="s">
        <v>33</v>
      </c>
      <c r="J36" s="87">
        <f>IF(I36="Less(-)",-1,1)</f>
        <v>1</v>
      </c>
      <c r="K36" s="85" t="s">
        <v>34</v>
      </c>
      <c r="L36" s="85" t="s">
        <v>4</v>
      </c>
      <c r="M36" s="88"/>
      <c r="N36" s="89"/>
      <c r="O36" s="89"/>
      <c r="P36" s="90"/>
      <c r="Q36" s="89"/>
      <c r="R36" s="89"/>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1">
        <f>total_amount_ba($B$2,$D$2,D36,F36,J36,K36,M36)/1.1405</f>
        <v>6424.59</v>
      </c>
      <c r="BB36" s="92">
        <f>BA36+SUM(N36:AZ36)</f>
        <v>6424.59</v>
      </c>
      <c r="BC36" s="63" t="str">
        <f>SpellNumber(L36,BB36)</f>
        <v>INR  Six Thousand Four Hundred &amp; Twenty Four  and Paise Fifty Nine Only</v>
      </c>
      <c r="IA36" s="21">
        <v>24</v>
      </c>
      <c r="IB36" s="21" t="s">
        <v>77</v>
      </c>
      <c r="ID36" s="21">
        <v>79</v>
      </c>
      <c r="IE36" s="22" t="s">
        <v>42</v>
      </c>
      <c r="IF36" s="22"/>
      <c r="IG36" s="22"/>
      <c r="IH36" s="22"/>
      <c r="II36" s="22"/>
    </row>
    <row r="37" spans="1:243" s="21" customFormat="1" ht="90">
      <c r="A37" s="57">
        <v>25</v>
      </c>
      <c r="B37" s="94" t="s">
        <v>78</v>
      </c>
      <c r="C37" s="33"/>
      <c r="D37" s="65">
        <v>79</v>
      </c>
      <c r="E37" s="66" t="s">
        <v>42</v>
      </c>
      <c r="F37" s="58">
        <v>123.85</v>
      </c>
      <c r="G37" s="85"/>
      <c r="H37" s="85"/>
      <c r="I37" s="86" t="s">
        <v>33</v>
      </c>
      <c r="J37" s="87">
        <v>1</v>
      </c>
      <c r="K37" s="85" t="s">
        <v>34</v>
      </c>
      <c r="L37" s="85" t="s">
        <v>4</v>
      </c>
      <c r="M37" s="88"/>
      <c r="N37" s="89"/>
      <c r="O37" s="89"/>
      <c r="P37" s="90"/>
      <c r="Q37" s="89"/>
      <c r="R37" s="89"/>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1">
        <f>total_amount_ba($B$2,$D$2,D37,F37,J37,K37,M37)/1.1405</f>
        <v>8578.83</v>
      </c>
      <c r="BB37" s="92">
        <f>BA37+SUM(N37:AZ37)</f>
        <v>8578.83</v>
      </c>
      <c r="BC37" s="63" t="str">
        <f>SpellNumber(L37,BB37)</f>
        <v>INR  Eight Thousand Five Hundred &amp; Seventy Eight  and Paise Eighty Three Only</v>
      </c>
      <c r="IA37" s="21">
        <v>25</v>
      </c>
      <c r="IB37" s="21" t="s">
        <v>78</v>
      </c>
      <c r="ID37" s="21">
        <v>79</v>
      </c>
      <c r="IE37" s="22" t="s">
        <v>42</v>
      </c>
      <c r="IF37" s="22"/>
      <c r="IG37" s="22"/>
      <c r="IH37" s="22"/>
      <c r="II37" s="22"/>
    </row>
    <row r="38" spans="1:243" s="21" customFormat="1" ht="75">
      <c r="A38" s="57">
        <v>26</v>
      </c>
      <c r="B38" s="94" t="s">
        <v>79</v>
      </c>
      <c r="C38" s="33"/>
      <c r="D38" s="99"/>
      <c r="E38" s="99"/>
      <c r="F38" s="99"/>
      <c r="G38" s="99"/>
      <c r="H38" s="99"/>
      <c r="I38" s="99"/>
      <c r="J38" s="99"/>
      <c r="K38" s="99"/>
      <c r="L38" s="99"/>
      <c r="M38" s="99"/>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IA38" s="21">
        <v>26</v>
      </c>
      <c r="IB38" s="21" t="s">
        <v>79</v>
      </c>
      <c r="IE38" s="22"/>
      <c r="IF38" s="22"/>
      <c r="IG38" s="22"/>
      <c r="IH38" s="22"/>
      <c r="II38" s="22"/>
    </row>
    <row r="39" spans="1:243" s="21" customFormat="1" ht="42.75">
      <c r="A39" s="57">
        <v>27</v>
      </c>
      <c r="B39" s="94" t="s">
        <v>80</v>
      </c>
      <c r="C39" s="33"/>
      <c r="D39" s="65">
        <v>110</v>
      </c>
      <c r="E39" s="66" t="s">
        <v>42</v>
      </c>
      <c r="F39" s="58">
        <v>56.8</v>
      </c>
      <c r="G39" s="85"/>
      <c r="H39" s="85"/>
      <c r="I39" s="86" t="s">
        <v>33</v>
      </c>
      <c r="J39" s="87">
        <f>IF(I39="Less(-)",-1,1)</f>
        <v>1</v>
      </c>
      <c r="K39" s="85" t="s">
        <v>34</v>
      </c>
      <c r="L39" s="85" t="s">
        <v>4</v>
      </c>
      <c r="M39" s="88"/>
      <c r="N39" s="89"/>
      <c r="O39" s="89"/>
      <c r="P39" s="90"/>
      <c r="Q39" s="89"/>
      <c r="R39" s="89"/>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1">
        <f>total_amount_ba($B$2,$D$2,D39,F39,J39,K39,M39)/1.1405</f>
        <v>5478.3</v>
      </c>
      <c r="BB39" s="92">
        <f>BA39+SUM(N39:AZ39)</f>
        <v>5478.3</v>
      </c>
      <c r="BC39" s="63" t="str">
        <f>SpellNumber(L39,BB39)</f>
        <v>INR  Five Thousand Four Hundred &amp; Seventy Eight  and Paise Thirty Only</v>
      </c>
      <c r="IA39" s="21">
        <v>27</v>
      </c>
      <c r="IB39" s="21" t="s">
        <v>80</v>
      </c>
      <c r="ID39" s="21">
        <v>110</v>
      </c>
      <c r="IE39" s="22" t="s">
        <v>42</v>
      </c>
      <c r="IF39" s="22"/>
      <c r="IG39" s="22"/>
      <c r="IH39" s="22"/>
      <c r="II39" s="22"/>
    </row>
    <row r="40" spans="1:243" s="21" customFormat="1" ht="90">
      <c r="A40" s="57">
        <v>28</v>
      </c>
      <c r="B40" s="94" t="s">
        <v>81</v>
      </c>
      <c r="C40" s="33"/>
      <c r="D40" s="65">
        <v>79</v>
      </c>
      <c r="E40" s="66" t="s">
        <v>42</v>
      </c>
      <c r="F40" s="58">
        <v>20.85</v>
      </c>
      <c r="G40" s="85"/>
      <c r="H40" s="85"/>
      <c r="I40" s="86" t="s">
        <v>33</v>
      </c>
      <c r="J40" s="87">
        <f>IF(I40="Less(-)",-1,1)</f>
        <v>1</v>
      </c>
      <c r="K40" s="85" t="s">
        <v>34</v>
      </c>
      <c r="L40" s="85" t="s">
        <v>4</v>
      </c>
      <c r="M40" s="88"/>
      <c r="N40" s="89"/>
      <c r="O40" s="89"/>
      <c r="P40" s="90"/>
      <c r="Q40" s="89"/>
      <c r="R40" s="89"/>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1">
        <f>total_amount_ba($B$2,$D$2,D40,F40,J40,K40,M40)/1.1405</f>
        <v>1444.23</v>
      </c>
      <c r="BB40" s="92">
        <f>BA40+SUM(N40:AZ40)</f>
        <v>1444.23</v>
      </c>
      <c r="BC40" s="63" t="str">
        <f>SpellNumber(L40,BB40)</f>
        <v>INR  One Thousand Four Hundred &amp; Forty Four  and Paise Twenty Three Only</v>
      </c>
      <c r="IA40" s="21">
        <v>28</v>
      </c>
      <c r="IB40" s="21" t="s">
        <v>81</v>
      </c>
      <c r="ID40" s="21">
        <v>79</v>
      </c>
      <c r="IE40" s="22" t="s">
        <v>42</v>
      </c>
      <c r="IF40" s="22"/>
      <c r="IG40" s="22"/>
      <c r="IH40" s="22"/>
      <c r="II40" s="22"/>
    </row>
    <row r="41" spans="1:243" s="21" customFormat="1" ht="45">
      <c r="A41" s="57">
        <v>29</v>
      </c>
      <c r="B41" s="94" t="s">
        <v>82</v>
      </c>
      <c r="C41" s="33"/>
      <c r="D41" s="99"/>
      <c r="E41" s="99"/>
      <c r="F41" s="99"/>
      <c r="G41" s="99"/>
      <c r="H41" s="99"/>
      <c r="I41" s="99"/>
      <c r="J41" s="99"/>
      <c r="K41" s="99"/>
      <c r="L41" s="99"/>
      <c r="M41" s="99"/>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IA41" s="21">
        <v>29</v>
      </c>
      <c r="IB41" s="21" t="s">
        <v>82</v>
      </c>
      <c r="IE41" s="22"/>
      <c r="IF41" s="22"/>
      <c r="IG41" s="22"/>
      <c r="IH41" s="22"/>
      <c r="II41" s="22"/>
    </row>
    <row r="42" spans="1:243" s="21" customFormat="1" ht="28.5">
      <c r="A42" s="57">
        <v>30</v>
      </c>
      <c r="B42" s="94" t="s">
        <v>83</v>
      </c>
      <c r="C42" s="33"/>
      <c r="D42" s="65">
        <v>14.5</v>
      </c>
      <c r="E42" s="66" t="s">
        <v>42</v>
      </c>
      <c r="F42" s="58">
        <v>86.55</v>
      </c>
      <c r="G42" s="85"/>
      <c r="H42" s="85"/>
      <c r="I42" s="86" t="s">
        <v>33</v>
      </c>
      <c r="J42" s="87">
        <f>IF(I42="Less(-)",-1,1)</f>
        <v>1</v>
      </c>
      <c r="K42" s="85" t="s">
        <v>34</v>
      </c>
      <c r="L42" s="85" t="s">
        <v>4</v>
      </c>
      <c r="M42" s="88"/>
      <c r="N42" s="89"/>
      <c r="O42" s="89"/>
      <c r="P42" s="90"/>
      <c r="Q42" s="89"/>
      <c r="R42" s="89"/>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1">
        <f>total_amount_ba($B$2,$D$2,D42,F42,J42,K42,M42)/1.1405</f>
        <v>1100.37</v>
      </c>
      <c r="BB42" s="92">
        <f>BA42+SUM(N42:AZ42)</f>
        <v>1100.37</v>
      </c>
      <c r="BC42" s="63" t="str">
        <f>SpellNumber(L42,BB42)</f>
        <v>INR  One Thousand One Hundred    and Paise Thirty Seven Only</v>
      </c>
      <c r="IA42" s="21">
        <v>30</v>
      </c>
      <c r="IB42" s="21" t="s">
        <v>83</v>
      </c>
      <c r="ID42" s="21">
        <v>14.5</v>
      </c>
      <c r="IE42" s="22" t="s">
        <v>42</v>
      </c>
      <c r="IF42" s="22"/>
      <c r="IG42" s="22"/>
      <c r="IH42" s="22"/>
      <c r="II42" s="22"/>
    </row>
    <row r="43" spans="1:243" s="21" customFormat="1" ht="15.75">
      <c r="A43" s="57">
        <v>31</v>
      </c>
      <c r="B43" s="94" t="s">
        <v>84</v>
      </c>
      <c r="C43" s="33"/>
      <c r="D43" s="99"/>
      <c r="E43" s="99"/>
      <c r="F43" s="99"/>
      <c r="G43" s="99"/>
      <c r="H43" s="99"/>
      <c r="I43" s="99"/>
      <c r="J43" s="99"/>
      <c r="K43" s="99"/>
      <c r="L43" s="99"/>
      <c r="M43" s="99"/>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IA43" s="21">
        <v>31</v>
      </c>
      <c r="IB43" s="21" t="s">
        <v>84</v>
      </c>
      <c r="IE43" s="22"/>
      <c r="IF43" s="22"/>
      <c r="IG43" s="22"/>
      <c r="IH43" s="22"/>
      <c r="II43" s="22"/>
    </row>
    <row r="44" spans="1:243" s="21" customFormat="1" ht="42.75">
      <c r="A44" s="57">
        <v>32</v>
      </c>
      <c r="B44" s="94" t="s">
        <v>83</v>
      </c>
      <c r="C44" s="33"/>
      <c r="D44" s="65">
        <v>45</v>
      </c>
      <c r="E44" s="66" t="s">
        <v>42</v>
      </c>
      <c r="F44" s="58">
        <v>185.4</v>
      </c>
      <c r="G44" s="85"/>
      <c r="H44" s="85"/>
      <c r="I44" s="86" t="s">
        <v>33</v>
      </c>
      <c r="J44" s="87">
        <f>IF(I44="Less(-)",-1,1)</f>
        <v>1</v>
      </c>
      <c r="K44" s="85" t="s">
        <v>34</v>
      </c>
      <c r="L44" s="85" t="s">
        <v>4</v>
      </c>
      <c r="M44" s="88"/>
      <c r="N44" s="89"/>
      <c r="O44" s="89"/>
      <c r="P44" s="90"/>
      <c r="Q44" s="89"/>
      <c r="R44" s="89"/>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1">
        <f>total_amount_ba($B$2,$D$2,D44,F44,J44,K44,M44)/1.1405</f>
        <v>7315.21</v>
      </c>
      <c r="BB44" s="92">
        <f>BA44+SUM(N44:AZ44)</f>
        <v>7315.21</v>
      </c>
      <c r="BC44" s="63" t="str">
        <f>SpellNumber(L44,BB44)</f>
        <v>INR  Seven Thousand Three Hundred &amp; Fifteen  and Paise Twenty One Only</v>
      </c>
      <c r="IA44" s="21">
        <v>32</v>
      </c>
      <c r="IB44" s="21" t="s">
        <v>83</v>
      </c>
      <c r="ID44" s="21">
        <v>45</v>
      </c>
      <c r="IE44" s="22" t="s">
        <v>42</v>
      </c>
      <c r="IF44" s="22"/>
      <c r="IG44" s="22"/>
      <c r="IH44" s="22"/>
      <c r="II44" s="22"/>
    </row>
    <row r="45" spans="1:243" s="21" customFormat="1" ht="15.75">
      <c r="A45" s="57">
        <v>33</v>
      </c>
      <c r="B45" s="97" t="s">
        <v>85</v>
      </c>
      <c r="C45" s="33"/>
      <c r="D45" s="99"/>
      <c r="E45" s="99"/>
      <c r="F45" s="99"/>
      <c r="G45" s="99"/>
      <c r="H45" s="99"/>
      <c r="I45" s="99"/>
      <c r="J45" s="99"/>
      <c r="K45" s="99"/>
      <c r="L45" s="99"/>
      <c r="M45" s="99"/>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IA45" s="21">
        <v>33</v>
      </c>
      <c r="IB45" s="21" t="s">
        <v>85</v>
      </c>
      <c r="IE45" s="22"/>
      <c r="IF45" s="22"/>
      <c r="IG45" s="22"/>
      <c r="IH45" s="22"/>
      <c r="II45" s="22"/>
    </row>
    <row r="46" spans="1:243" s="21" customFormat="1" ht="135">
      <c r="A46" s="57">
        <v>34</v>
      </c>
      <c r="B46" s="94" t="s">
        <v>86</v>
      </c>
      <c r="C46" s="33"/>
      <c r="D46" s="99"/>
      <c r="E46" s="99"/>
      <c r="F46" s="99"/>
      <c r="G46" s="99"/>
      <c r="H46" s="99"/>
      <c r="I46" s="99"/>
      <c r="J46" s="99"/>
      <c r="K46" s="99"/>
      <c r="L46" s="99"/>
      <c r="M46" s="99"/>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IA46" s="21">
        <v>34</v>
      </c>
      <c r="IB46" s="21" t="s">
        <v>86</v>
      </c>
      <c r="IE46" s="22"/>
      <c r="IF46" s="22"/>
      <c r="IG46" s="22"/>
      <c r="IH46" s="22"/>
      <c r="II46" s="22"/>
    </row>
    <row r="47" spans="1:243" s="21" customFormat="1" ht="42.75">
      <c r="A47" s="57">
        <v>35</v>
      </c>
      <c r="B47" s="94" t="s">
        <v>87</v>
      </c>
      <c r="C47" s="33"/>
      <c r="D47" s="65">
        <v>4</v>
      </c>
      <c r="E47" s="66" t="s">
        <v>42</v>
      </c>
      <c r="F47" s="58">
        <v>478</v>
      </c>
      <c r="G47" s="85"/>
      <c r="H47" s="85"/>
      <c r="I47" s="86" t="s">
        <v>33</v>
      </c>
      <c r="J47" s="87">
        <f>IF(I47="Less(-)",-1,1)</f>
        <v>1</v>
      </c>
      <c r="K47" s="85" t="s">
        <v>34</v>
      </c>
      <c r="L47" s="85" t="s">
        <v>4</v>
      </c>
      <c r="M47" s="88"/>
      <c r="N47" s="89"/>
      <c r="O47" s="89"/>
      <c r="P47" s="90"/>
      <c r="Q47" s="89"/>
      <c r="R47" s="89"/>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1">
        <f>total_amount_ba($B$2,$D$2,D47,F47,J47,K47,M47)/1.1405</f>
        <v>1676.46</v>
      </c>
      <c r="BB47" s="92">
        <f>BA47+SUM(N47:AZ47)</f>
        <v>1676.46</v>
      </c>
      <c r="BC47" s="63" t="str">
        <f>SpellNumber(L47,BB47)</f>
        <v>INR  One Thousand Six Hundred &amp; Seventy Six  and Paise Forty Six Only</v>
      </c>
      <c r="IA47" s="21">
        <v>35</v>
      </c>
      <c r="IB47" s="21" t="s">
        <v>87</v>
      </c>
      <c r="ID47" s="21">
        <v>4</v>
      </c>
      <c r="IE47" s="22" t="s">
        <v>42</v>
      </c>
      <c r="IF47" s="22"/>
      <c r="IG47" s="22"/>
      <c r="IH47" s="22"/>
      <c r="II47" s="22"/>
    </row>
    <row r="48" spans="1:243" s="21" customFormat="1" ht="90">
      <c r="A48" s="57">
        <v>36</v>
      </c>
      <c r="B48" s="94" t="s">
        <v>88</v>
      </c>
      <c r="C48" s="33"/>
      <c r="D48" s="65">
        <v>1</v>
      </c>
      <c r="E48" s="66" t="s">
        <v>94</v>
      </c>
      <c r="F48" s="58">
        <v>243.1</v>
      </c>
      <c r="G48" s="85"/>
      <c r="H48" s="85"/>
      <c r="I48" s="86" t="s">
        <v>33</v>
      </c>
      <c r="J48" s="87">
        <f>IF(I48="Less(-)",-1,1)</f>
        <v>1</v>
      </c>
      <c r="K48" s="85" t="s">
        <v>34</v>
      </c>
      <c r="L48" s="85" t="s">
        <v>4</v>
      </c>
      <c r="M48" s="88"/>
      <c r="N48" s="89"/>
      <c r="O48" s="89"/>
      <c r="P48" s="90"/>
      <c r="Q48" s="89"/>
      <c r="R48" s="89"/>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1">
        <f>total_amount_ba($B$2,$D$2,D48,F48,J48,K48,M48)/1.1405</f>
        <v>213.15</v>
      </c>
      <c r="BB48" s="92">
        <f>BA48+SUM(N48:AZ48)</f>
        <v>213.15</v>
      </c>
      <c r="BC48" s="63" t="str">
        <f>SpellNumber(L48,BB48)</f>
        <v>INR  Two Hundred &amp; Thirteen  and Paise Fifteen Only</v>
      </c>
      <c r="IA48" s="21">
        <v>36</v>
      </c>
      <c r="IB48" s="21" t="s">
        <v>88</v>
      </c>
      <c r="ID48" s="21">
        <v>1</v>
      </c>
      <c r="IE48" s="22" t="s">
        <v>94</v>
      </c>
      <c r="IF48" s="22"/>
      <c r="IG48" s="22"/>
      <c r="IH48" s="22"/>
      <c r="II48" s="22"/>
    </row>
    <row r="49" spans="1:243" s="21" customFormat="1" ht="15.75">
      <c r="A49" s="57">
        <v>37</v>
      </c>
      <c r="B49" s="68" t="s">
        <v>54</v>
      </c>
      <c r="C49" s="33"/>
      <c r="D49" s="99"/>
      <c r="E49" s="99"/>
      <c r="F49" s="99"/>
      <c r="G49" s="99"/>
      <c r="H49" s="99"/>
      <c r="I49" s="99"/>
      <c r="J49" s="99"/>
      <c r="K49" s="99"/>
      <c r="L49" s="99"/>
      <c r="M49" s="99"/>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IA49" s="21">
        <v>37</v>
      </c>
      <c r="IB49" s="21" t="s">
        <v>54</v>
      </c>
      <c r="IE49" s="22"/>
      <c r="IF49" s="22"/>
      <c r="IG49" s="22"/>
      <c r="IH49" s="22"/>
      <c r="II49" s="22"/>
    </row>
    <row r="50" spans="1:243" s="21" customFormat="1" ht="75">
      <c r="A50" s="57">
        <v>38</v>
      </c>
      <c r="B50" s="69" t="s">
        <v>63</v>
      </c>
      <c r="C50" s="33"/>
      <c r="D50" s="73">
        <v>210</v>
      </c>
      <c r="E50" s="74" t="s">
        <v>42</v>
      </c>
      <c r="F50" s="75">
        <v>219.75</v>
      </c>
      <c r="G50" s="76"/>
      <c r="H50" s="77"/>
      <c r="I50" s="78" t="s">
        <v>33</v>
      </c>
      <c r="J50" s="79">
        <f>IF(I50="Less(-)",-1,1)</f>
        <v>1</v>
      </c>
      <c r="K50" s="77" t="s">
        <v>34</v>
      </c>
      <c r="L50" s="77" t="s">
        <v>4</v>
      </c>
      <c r="M50" s="80"/>
      <c r="N50" s="81"/>
      <c r="O50" s="81"/>
      <c r="P50" s="82"/>
      <c r="Q50" s="81"/>
      <c r="R50" s="81"/>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3">
        <f>total_amount_ba($B$2,$D$2,D50,F50,J50,K50,M50)/1.1405</f>
        <v>40462.52</v>
      </c>
      <c r="BB50" s="71">
        <f>BA50+SUM(N50:AZ50)</f>
        <v>40462.52</v>
      </c>
      <c r="BC50" s="84" t="str">
        <f>SpellNumber(L50,BB50)</f>
        <v>INR  Forty Thousand Four Hundred &amp; Sixty Two  and Paise Fifty Two Only</v>
      </c>
      <c r="IA50" s="21">
        <v>38</v>
      </c>
      <c r="IB50" s="21" t="s">
        <v>63</v>
      </c>
      <c r="ID50" s="21">
        <v>210</v>
      </c>
      <c r="IE50" s="22" t="s">
        <v>42</v>
      </c>
      <c r="IF50" s="22"/>
      <c r="IG50" s="22"/>
      <c r="IH50" s="22"/>
      <c r="II50" s="22"/>
    </row>
    <row r="51" spans="1:243" s="21" customFormat="1" ht="75">
      <c r="A51" s="57">
        <v>39</v>
      </c>
      <c r="B51" s="69" t="s">
        <v>64</v>
      </c>
      <c r="C51" s="33"/>
      <c r="D51" s="65">
        <v>150</v>
      </c>
      <c r="E51" s="66" t="s">
        <v>42</v>
      </c>
      <c r="F51" s="58">
        <v>45.05</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total_amount_ba($B$2,$D$2,D51,F51,J51,K51,M51)/1.1405</f>
        <v>5925.03</v>
      </c>
      <c r="BB51" s="51">
        <f>BA51+SUM(N51:AZ51)</f>
        <v>5925.03</v>
      </c>
      <c r="BC51" s="56" t="str">
        <f>SpellNumber(L51,BB51)</f>
        <v>INR  Five Thousand Nine Hundred &amp; Twenty Five  and Paise Three Only</v>
      </c>
      <c r="IA51" s="21">
        <v>39</v>
      </c>
      <c r="IB51" s="21" t="s">
        <v>64</v>
      </c>
      <c r="ID51" s="21">
        <v>150</v>
      </c>
      <c r="IE51" s="22" t="s">
        <v>42</v>
      </c>
      <c r="IF51" s="22"/>
      <c r="IG51" s="22"/>
      <c r="IH51" s="22"/>
      <c r="II51" s="22"/>
    </row>
    <row r="52" spans="1:243" s="21" customFormat="1" ht="30.75" customHeight="1">
      <c r="A52" s="57">
        <v>40</v>
      </c>
      <c r="B52" s="69" t="s">
        <v>47</v>
      </c>
      <c r="C52" s="33"/>
      <c r="D52" s="65">
        <v>15</v>
      </c>
      <c r="E52" s="66" t="s">
        <v>44</v>
      </c>
      <c r="F52" s="58">
        <v>219.35</v>
      </c>
      <c r="G52" s="43"/>
      <c r="H52" s="37"/>
      <c r="I52" s="38" t="s">
        <v>33</v>
      </c>
      <c r="J52" s="39">
        <f>IF(I52="Less(-)",-1,1)</f>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total_amount_ba($B$2,$D$2,D52,F52,J52,K52,M52)/1.1405</f>
        <v>2884.92</v>
      </c>
      <c r="BB52" s="51">
        <f>BA52+SUM(N52:AZ52)</f>
        <v>2884.92</v>
      </c>
      <c r="BC52" s="56" t="str">
        <f>SpellNumber(L52,BB52)</f>
        <v>INR  Two Thousand Eight Hundred &amp; Eighty Four  and Paise Ninety Two Only</v>
      </c>
      <c r="IA52" s="21">
        <v>40</v>
      </c>
      <c r="IB52" s="21" t="s">
        <v>47</v>
      </c>
      <c r="ID52" s="21">
        <v>15</v>
      </c>
      <c r="IE52" s="22" t="s">
        <v>44</v>
      </c>
      <c r="IF52" s="22"/>
      <c r="IG52" s="22"/>
      <c r="IH52" s="22"/>
      <c r="II52" s="22"/>
    </row>
    <row r="53" spans="1:243" s="21" customFormat="1" ht="68.25" customHeight="1">
      <c r="A53" s="57">
        <v>41</v>
      </c>
      <c r="B53" s="93" t="s">
        <v>64</v>
      </c>
      <c r="C53" s="33"/>
      <c r="D53" s="65">
        <v>70</v>
      </c>
      <c r="E53" s="66" t="s">
        <v>42</v>
      </c>
      <c r="F53" s="58">
        <v>45.05</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total_amount_ba($B$2,$D$2,D53,F53,J53,K53,M53)/1.1405</f>
        <v>2765.02</v>
      </c>
      <c r="BB53" s="71">
        <f>BA53+SUM(N53:AZ53)</f>
        <v>2765.02</v>
      </c>
      <c r="BC53" s="56" t="str">
        <f>SpellNumber(L53,BB53)</f>
        <v>INR  Two Thousand Seven Hundred &amp; Sixty Five  and Paise Two Only</v>
      </c>
      <c r="IA53" s="21">
        <v>41</v>
      </c>
      <c r="IB53" s="21" t="s">
        <v>64</v>
      </c>
      <c r="ID53" s="21">
        <v>70</v>
      </c>
      <c r="IE53" s="22" t="s">
        <v>42</v>
      </c>
      <c r="IF53" s="22"/>
      <c r="IG53" s="22"/>
      <c r="IH53" s="22"/>
      <c r="II53" s="22"/>
    </row>
    <row r="54" spans="1:243" s="21" customFormat="1" ht="31.5">
      <c r="A54" s="57">
        <v>42</v>
      </c>
      <c r="B54" s="68" t="s">
        <v>55</v>
      </c>
      <c r="C54" s="33"/>
      <c r="D54" s="99"/>
      <c r="E54" s="99"/>
      <c r="F54" s="99"/>
      <c r="G54" s="99"/>
      <c r="H54" s="99"/>
      <c r="I54" s="99"/>
      <c r="J54" s="99"/>
      <c r="K54" s="99"/>
      <c r="L54" s="99"/>
      <c r="M54" s="99"/>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IA54" s="21">
        <v>42</v>
      </c>
      <c r="IB54" s="21" t="s">
        <v>55</v>
      </c>
      <c r="IE54" s="22"/>
      <c r="IF54" s="22"/>
      <c r="IG54" s="22"/>
      <c r="IH54" s="22"/>
      <c r="II54" s="22"/>
    </row>
    <row r="55" spans="1:243" s="21" customFormat="1" ht="123" customHeight="1">
      <c r="A55" s="57">
        <v>43</v>
      </c>
      <c r="B55" s="69" t="s">
        <v>56</v>
      </c>
      <c r="C55" s="33"/>
      <c r="D55" s="70">
        <v>1</v>
      </c>
      <c r="E55" s="66" t="s">
        <v>57</v>
      </c>
      <c r="F55" s="58">
        <v>5686.45</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total_amount_ba($B$2,$D$2,D55,F55,J55,K55,M55)/1.1405</f>
        <v>4985.93</v>
      </c>
      <c r="BB55" s="51">
        <f>BA55+SUM(N55:AZ55)</f>
        <v>4985.93</v>
      </c>
      <c r="BC55" s="56" t="str">
        <f>SpellNumber(L55,BB55)</f>
        <v>INR  Four Thousand Nine Hundred &amp; Eighty Five  and Paise Ninety Three Only</v>
      </c>
      <c r="IA55" s="21">
        <v>43</v>
      </c>
      <c r="IB55" s="67" t="s">
        <v>56</v>
      </c>
      <c r="ID55" s="21">
        <v>1</v>
      </c>
      <c r="IE55" s="22" t="s">
        <v>57</v>
      </c>
      <c r="IF55" s="22"/>
      <c r="IG55" s="22"/>
      <c r="IH55" s="22"/>
      <c r="II55" s="22"/>
    </row>
    <row r="56" spans="1:243" s="21" customFormat="1" ht="39.75" customHeight="1">
      <c r="A56" s="57">
        <v>44</v>
      </c>
      <c r="B56" s="69" t="s">
        <v>65</v>
      </c>
      <c r="C56" s="33"/>
      <c r="D56" s="70">
        <v>27</v>
      </c>
      <c r="E56" s="66" t="s">
        <v>42</v>
      </c>
      <c r="F56" s="58">
        <v>605</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total_amount_ba($B$2,$D$2,D56,F56,J56,K56,M56)/1.1405</f>
        <v>14322.67</v>
      </c>
      <c r="BB56" s="51">
        <f>BA56+SUM(N56:AZ56)</f>
        <v>14322.67</v>
      </c>
      <c r="BC56" s="56" t="str">
        <f>SpellNumber(L56,BB56)</f>
        <v>INR  Fourteen Thousand Three Hundred &amp; Twenty Two  and Paise Sixty Seven Only</v>
      </c>
      <c r="IA56" s="21">
        <v>44</v>
      </c>
      <c r="IB56" s="67" t="s">
        <v>65</v>
      </c>
      <c r="ID56" s="21">
        <v>27</v>
      </c>
      <c r="IE56" s="22" t="s">
        <v>42</v>
      </c>
      <c r="IF56" s="22"/>
      <c r="IG56" s="22"/>
      <c r="IH56" s="22"/>
      <c r="II56" s="22"/>
    </row>
    <row r="57" spans="1:243" s="21" customFormat="1" ht="29.25" customHeight="1">
      <c r="A57" s="57">
        <v>45</v>
      </c>
      <c r="B57" s="97" t="s">
        <v>89</v>
      </c>
      <c r="C57" s="33"/>
      <c r="D57" s="99"/>
      <c r="E57" s="99"/>
      <c r="F57" s="99"/>
      <c r="G57" s="99"/>
      <c r="H57" s="99"/>
      <c r="I57" s="99"/>
      <c r="J57" s="99"/>
      <c r="K57" s="99"/>
      <c r="L57" s="99"/>
      <c r="M57" s="99"/>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IA57" s="21">
        <v>45</v>
      </c>
      <c r="IB57" s="67" t="s">
        <v>89</v>
      </c>
      <c r="IE57" s="22"/>
      <c r="IF57" s="22"/>
      <c r="IG57" s="22"/>
      <c r="IH57" s="22"/>
      <c r="II57" s="22"/>
    </row>
    <row r="58" spans="1:243" s="21" customFormat="1" ht="167.25" customHeight="1">
      <c r="A58" s="57">
        <v>46</v>
      </c>
      <c r="B58" s="94" t="s">
        <v>90</v>
      </c>
      <c r="C58" s="33"/>
      <c r="D58" s="99"/>
      <c r="E58" s="99"/>
      <c r="F58" s="99"/>
      <c r="G58" s="99"/>
      <c r="H58" s="99"/>
      <c r="I58" s="99"/>
      <c r="J58" s="99"/>
      <c r="K58" s="99"/>
      <c r="L58" s="99"/>
      <c r="M58" s="99"/>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IA58" s="21">
        <v>46</v>
      </c>
      <c r="IB58" s="67" t="s">
        <v>90</v>
      </c>
      <c r="IE58" s="22"/>
      <c r="IF58" s="22"/>
      <c r="IG58" s="22"/>
      <c r="IH58" s="22"/>
      <c r="II58" s="22"/>
    </row>
    <row r="59" spans="1:243" s="21" customFormat="1" ht="25.5" customHeight="1">
      <c r="A59" s="57">
        <v>47</v>
      </c>
      <c r="B59" s="94" t="s">
        <v>91</v>
      </c>
      <c r="C59" s="33"/>
      <c r="D59" s="70">
        <v>2.5</v>
      </c>
      <c r="E59" s="66" t="s">
        <v>42</v>
      </c>
      <c r="F59" s="58">
        <v>311.95</v>
      </c>
      <c r="G59" s="43"/>
      <c r="H59" s="37"/>
      <c r="I59" s="38" t="s">
        <v>33</v>
      </c>
      <c r="J59" s="39">
        <f>IF(I59="Less(-)",-1,1)</f>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total_amount_ba($B$2,$D$2,D59,F59,J59,K59,M59)/1.1405</f>
        <v>683.8</v>
      </c>
      <c r="BB59" s="51">
        <f>BA59+SUM(N59:AZ59)</f>
        <v>683.8</v>
      </c>
      <c r="BC59" s="56" t="str">
        <f>SpellNumber(L59,BB59)</f>
        <v>INR  Six Hundred &amp; Eighty Three  and Paise Eighty Only</v>
      </c>
      <c r="IA59" s="21">
        <v>47</v>
      </c>
      <c r="IB59" s="67" t="s">
        <v>91</v>
      </c>
      <c r="ID59" s="21">
        <v>2.5</v>
      </c>
      <c r="IE59" s="22" t="s">
        <v>42</v>
      </c>
      <c r="IF59" s="22"/>
      <c r="IG59" s="22"/>
      <c r="IH59" s="22"/>
      <c r="II59" s="22"/>
    </row>
    <row r="60" spans="1:243" s="21" customFormat="1" ht="63.75" customHeight="1">
      <c r="A60" s="57">
        <v>48</v>
      </c>
      <c r="B60" s="94" t="s">
        <v>92</v>
      </c>
      <c r="C60" s="33"/>
      <c r="D60" s="99"/>
      <c r="E60" s="99"/>
      <c r="F60" s="99"/>
      <c r="G60" s="99"/>
      <c r="H60" s="99"/>
      <c r="I60" s="99"/>
      <c r="J60" s="99"/>
      <c r="K60" s="99"/>
      <c r="L60" s="99"/>
      <c r="M60" s="99"/>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IA60" s="21">
        <v>48</v>
      </c>
      <c r="IB60" s="67" t="s">
        <v>92</v>
      </c>
      <c r="IE60" s="22"/>
      <c r="IF60" s="22"/>
      <c r="IG60" s="22"/>
      <c r="IH60" s="22"/>
      <c r="II60" s="22"/>
    </row>
    <row r="61" spans="1:243" s="21" customFormat="1" ht="35.25" customHeight="1">
      <c r="A61" s="57">
        <v>49</v>
      </c>
      <c r="B61" s="94" t="s">
        <v>93</v>
      </c>
      <c r="C61" s="33"/>
      <c r="D61" s="70">
        <v>2.5</v>
      </c>
      <c r="E61" s="66" t="s">
        <v>42</v>
      </c>
      <c r="F61" s="58">
        <v>390.45</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total_amount_ba($B$2,$D$2,D61,F61,J61,K61,M61)/1.1405</f>
        <v>855.87</v>
      </c>
      <c r="BB61" s="51">
        <f>BA61+SUM(N61:AZ61)</f>
        <v>855.87</v>
      </c>
      <c r="BC61" s="56" t="str">
        <f>SpellNumber(L61,BB61)</f>
        <v>INR  Eight Hundred &amp; Fifty Five  and Paise Eighty Seven Only</v>
      </c>
      <c r="IA61" s="21">
        <v>49</v>
      </c>
      <c r="IB61" s="67" t="s">
        <v>93</v>
      </c>
      <c r="ID61" s="21">
        <v>2.5</v>
      </c>
      <c r="IE61" s="22" t="s">
        <v>42</v>
      </c>
      <c r="IF61" s="22"/>
      <c r="IG61" s="22"/>
      <c r="IH61" s="22"/>
      <c r="II61" s="22"/>
    </row>
    <row r="62" spans="1:55" ht="42.75">
      <c r="A62" s="44" t="s">
        <v>35</v>
      </c>
      <c r="B62" s="45"/>
      <c r="C62" s="46"/>
      <c r="D62" s="62"/>
      <c r="E62" s="62"/>
      <c r="F62" s="62"/>
      <c r="G62" s="34"/>
      <c r="H62" s="47"/>
      <c r="I62" s="47"/>
      <c r="J62" s="47"/>
      <c r="K62" s="47"/>
      <c r="L62" s="48"/>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98">
        <f>SUM(BA13:BA61)</f>
        <v>624094</v>
      </c>
      <c r="BB62" s="55">
        <f>SUM(BB13:BB61)</f>
        <v>624094.15</v>
      </c>
      <c r="BC62" s="63" t="str">
        <f>SpellNumber($E$2,BB62)</f>
        <v>INR  Six Lakh Twenty Four Thousand  &amp;Ninety Four  and Paise Fifteen Only</v>
      </c>
    </row>
    <row r="63" spans="1:55" ht="46.5" customHeight="1">
      <c r="A63" s="24" t="s">
        <v>36</v>
      </c>
      <c r="B63" s="25"/>
      <c r="C63" s="26"/>
      <c r="D63" s="59"/>
      <c r="E63" s="60" t="s">
        <v>43</v>
      </c>
      <c r="F63" s="61"/>
      <c r="G63" s="27"/>
      <c r="H63" s="28"/>
      <c r="I63" s="28"/>
      <c r="J63" s="28"/>
      <c r="K63" s="29"/>
      <c r="L63" s="30"/>
      <c r="M63" s="31"/>
      <c r="N63" s="32"/>
      <c r="O63" s="21"/>
      <c r="P63" s="21"/>
      <c r="Q63" s="21"/>
      <c r="R63" s="21"/>
      <c r="S63" s="21"/>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53">
        <f>IF(ISBLANK(F63),0,IF(E63="Excess (+)",ROUND(BA62+(BA62*F63),2),IF(E63="Less (-)",ROUND(BA62+(BA62*F63*(-1)),2),IF(E63="At Par",BA62,0))))</f>
        <v>0</v>
      </c>
      <c r="BB63" s="54">
        <f>ROUND(BA63,0)</f>
        <v>0</v>
      </c>
      <c r="BC63" s="36" t="str">
        <f>SpellNumber($E$2,BB63)</f>
        <v>INR Zero Only</v>
      </c>
    </row>
    <row r="64" spans="1:55" ht="45.75" customHeight="1">
      <c r="A64" s="23" t="s">
        <v>37</v>
      </c>
      <c r="B64" s="23"/>
      <c r="C64" s="101" t="str">
        <f>SpellNumber($E$2,BB63)</f>
        <v>INR Zero Only</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sheetData>
  <sheetProtection password="D850" sheet="1"/>
  <mergeCells count="32">
    <mergeCell ref="D14:BC14"/>
    <mergeCell ref="D16:BC16"/>
    <mergeCell ref="D17:BC17"/>
    <mergeCell ref="D22:BC22"/>
    <mergeCell ref="D26:BC26"/>
    <mergeCell ref="D28:BC28"/>
    <mergeCell ref="C64:BC64"/>
    <mergeCell ref="A1:L1"/>
    <mergeCell ref="A4:BC4"/>
    <mergeCell ref="A5:BC5"/>
    <mergeCell ref="A6:BC6"/>
    <mergeCell ref="A7:BC7"/>
    <mergeCell ref="A9:BC9"/>
    <mergeCell ref="B8:BC8"/>
    <mergeCell ref="D13:BC13"/>
    <mergeCell ref="D21:BC21"/>
    <mergeCell ref="D30:BC30"/>
    <mergeCell ref="D34:BC34"/>
    <mergeCell ref="D35:BC35"/>
    <mergeCell ref="D38:BC38"/>
    <mergeCell ref="D60:BC60"/>
    <mergeCell ref="D19:BC19"/>
    <mergeCell ref="D24:BC24"/>
    <mergeCell ref="D54:BC54"/>
    <mergeCell ref="D49:BC49"/>
    <mergeCell ref="D31:BC31"/>
    <mergeCell ref="D41:BC41"/>
    <mergeCell ref="D43:BC43"/>
    <mergeCell ref="D45:BC45"/>
    <mergeCell ref="D46:BC46"/>
    <mergeCell ref="D58:BC58"/>
    <mergeCell ref="D57:BC5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list" allowBlank="1" showErrorMessage="1" sqref="E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allowBlank="1" showInputMessage="1" showErrorMessage="1" promptTitle="Units" prompt="Please enter Units in text" sqref="D55:E61 D15:E15 D18:E21 D50:E53 D24:E48">
      <formula1>0</formula1>
      <formula2>0</formula2>
    </dataValidation>
    <dataValidation type="decimal" allowBlank="1" showInputMessage="1" showErrorMessage="1" promptTitle="Quantity" prompt="Please enter the Quantity for this item. " errorTitle="Invalid Entry" error="Only Numeric Values are allowed. " sqref="F55:F61 F15 F18:F21 F50:F53 F24:F48">
      <formula1>0</formula1>
      <formula2>999999999999999</formula2>
    </dataValidation>
    <dataValidation type="list" allowBlank="1" showErrorMessage="1" sqref="D54 D13:D14 K15 D16:D17 K18:K21 D22:D23 D49 K50:K53 K55:K61 K24:K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55:H61 G15:H15 G18:H21 G50:H53 G24:H48">
      <formula1>0</formula1>
      <formula2>999999999999999</formula2>
    </dataValidation>
    <dataValidation allowBlank="1" showInputMessage="1" showErrorMessage="1" promptTitle="Addition / Deduction" prompt="Please Choose the correct One" sqref="J55:J61 J15 J18:J21 J50:J53 J24:J48">
      <formula1>0</formula1>
      <formula2>0</formula2>
    </dataValidation>
    <dataValidation type="list" showErrorMessage="1" sqref="I55:I61 I15 I18:I21 I50:I53 I24: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5:O61 N15:O15 N18:O21 N50:O53 N24: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5:R61 R15 R18:R21 R50:R53 R24: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5:Q61 Q15 Q18:Q21 Q50:Q53 Q24: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5:M61 M15 M18:M21 M50:M53 M24:M4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1 L6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1">
      <formula1>0</formula1>
      <formula2>0</formula2>
    </dataValidation>
    <dataValidation type="decimal" allowBlank="1" showErrorMessage="1" errorTitle="Invalid Entry" error="Only Numeric Values are allowed. " sqref="A13:A6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107" t="s">
        <v>38</v>
      </c>
      <c r="F6" s="107"/>
      <c r="G6" s="107"/>
      <c r="H6" s="107"/>
      <c r="I6" s="107"/>
      <c r="J6" s="107"/>
      <c r="K6" s="107"/>
    </row>
    <row r="7" spans="5:11" ht="15">
      <c r="E7" s="108"/>
      <c r="F7" s="108"/>
      <c r="G7" s="108"/>
      <c r="H7" s="108"/>
      <c r="I7" s="108"/>
      <c r="J7" s="108"/>
      <c r="K7" s="108"/>
    </row>
    <row r="8" spans="5:11" ht="15">
      <c r="E8" s="108"/>
      <c r="F8" s="108"/>
      <c r="G8" s="108"/>
      <c r="H8" s="108"/>
      <c r="I8" s="108"/>
      <c r="J8" s="108"/>
      <c r="K8" s="108"/>
    </row>
    <row r="9" spans="5:11" ht="15">
      <c r="E9" s="108"/>
      <c r="F9" s="108"/>
      <c r="G9" s="108"/>
      <c r="H9" s="108"/>
      <c r="I9" s="108"/>
      <c r="J9" s="108"/>
      <c r="K9" s="108"/>
    </row>
    <row r="10" spans="5:11" ht="15">
      <c r="E10" s="108"/>
      <c r="F10" s="108"/>
      <c r="G10" s="108"/>
      <c r="H10" s="108"/>
      <c r="I10" s="108"/>
      <c r="J10" s="108"/>
      <c r="K10" s="108"/>
    </row>
    <row r="11" spans="5:11" ht="15">
      <c r="E11" s="108"/>
      <c r="F11" s="108"/>
      <c r="G11" s="108"/>
      <c r="H11" s="108"/>
      <c r="I11" s="108"/>
      <c r="J11" s="108"/>
      <c r="K11" s="108"/>
    </row>
    <row r="12" spans="5:11" ht="15">
      <c r="E12" s="108"/>
      <c r="F12" s="108"/>
      <c r="G12" s="108"/>
      <c r="H12" s="108"/>
      <c r="I12" s="108"/>
      <c r="J12" s="108"/>
      <c r="K12" s="108"/>
    </row>
    <row r="13" spans="5:11" ht="15">
      <c r="E13" s="108"/>
      <c r="F13" s="108"/>
      <c r="G13" s="108"/>
      <c r="H13" s="108"/>
      <c r="I13" s="108"/>
      <c r="J13" s="108"/>
      <c r="K13" s="108"/>
    </row>
    <row r="14" spans="5:11" ht="15">
      <c r="E14" s="108"/>
      <c r="F14" s="108"/>
      <c r="G14" s="108"/>
      <c r="H14" s="108"/>
      <c r="I14" s="108"/>
      <c r="J14" s="108"/>
      <c r="K14" s="10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2023-07-27T10:36:07Z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