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1730" tabRatio="911"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_xlfn_BAHTTEXT">NA()</definedName>
    <definedName name="__xlfn_COUNTIFS">NA()</definedName>
    <definedName name="_BAA1">#REF!</definedName>
    <definedName name="_xlfn.SINGLE" hidden="1">#NAME?</definedName>
    <definedName name="boq_type">#REF!</definedName>
    <definedName name="boq_version" localSheetId="0">'[1]Config'!$C$2:$C$3</definedName>
    <definedName name="boq_version">'[2]Config'!$C$2:$C$3</definedName>
    <definedName name="conversion_type" localSheetId="0">'[1]Config'!$E$2:$E$3</definedName>
    <definedName name="conversion_type">'[2]Config'!$E$2:$E$3</definedName>
    <definedName name="cstvat">#REF!</definedName>
    <definedName name="currency_name" localSheetId="0">'[1]Config'!$F$2:$F$8</definedName>
    <definedName name="currency_name">'[2]Config'!$F$2:$F$8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'[3]PRICE BID'!#REF!</definedName>
    <definedName name="option9">'[3]PRICE BID'!#REF!</definedName>
    <definedName name="other_boq" localSheetId="0">'[1]Config'!$G$2:$G$5</definedName>
    <definedName name="other_boq">'[2]Config'!$G$2:$G$5</definedName>
    <definedName name="_xlnm.Print_Area" localSheetId="0">'BoQ1'!$A$1:$BC$36</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
  </authors>
  <commentLis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<sst xmlns="http://schemas.openxmlformats.org/spreadsheetml/2006/main" count="193" uniqueCount="73">
  <si>
    <t>BoQ_Ver3.1</t>
  </si>
  <si>
    <t>Percentage</t>
  </si>
  <si>
    <t>Normal</t>
  </si>
  <si>
    <t>INR Only</t>
  </si>
  <si>
    <t>INR</t>
  </si>
  <si>
    <t>Select, At Par, Excess (+), Less (-)</t>
  </si>
  <si>
    <t>IOCL</t>
  </si>
  <si>
    <t xml:space="preserv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</si>
  <si>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</si>
  <si>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</si>
  <si>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</si>
  <si>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</si>
  <si>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</si>
  <si>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</si>
  <si>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</si>
  <si>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</si>
  <si>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</si>
  <si>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</si>
  <si>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</si>
  <si>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</si>
  <si>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</si>
  <si>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</si>
  <si>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</si>
  <si>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</si>
  <si>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</si>
  <si>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</si>
  <si>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</si>
  <si>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</si>
  <si>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</si>
  <si>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</si>
  <si>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</si>
  <si>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</si>
  <si>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</si>
  <si>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</si>
  <si>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</si>
  <si>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</si>
  <si>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</si>
  <si>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</si>
  <si>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</si>
  <si>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</si>
  <si>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TOTAL AMOUNT  Without Taxes
           in
     </t>
    </r>
    <r>
      <rPr>
        <b/>
        <sz val="11"/>
        <color indexed="10"/>
        <rFont val="Arial"/>
        <family val="2"/>
      </rPr>
      <t xml:space="preserve"> Rs.      P</t>
    </r>
  </si>
  <si>
    <r>
      <t xml:space="preserve">Estimated Rate
 in
</t>
    </r>
    <r>
      <rPr>
        <b/>
        <sz val="11"/>
        <color indexed="10"/>
        <rFont val="Arial"/>
        <family val="2"/>
      </rPr>
      <t>Rs.      P</t>
    </r>
  </si>
  <si>
    <t>sqm</t>
  </si>
  <si>
    <t>metre</t>
  </si>
  <si>
    <t>Select</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</si>
  <si>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</si>
  <si>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t xml:space="preserve">TEXT </t>
    </r>
    <r>
      <rPr>
        <b/>
        <sz val="11"/>
        <color indexed="10"/>
        <rFont val="Arial"/>
        <family val="2"/>
      </rPr>
      <t>#</t>
    </r>
  </si>
  <si>
    <t>Two or more coats on new work</t>
  </si>
  <si>
    <t>Providing and applying white cement based putty of average thickness 1 mm, of approved brand and manufacturer, over the plastered wall surface to prepare the surface even and smooth complete.</t>
  </si>
  <si>
    <t>Old work (one or more coats)</t>
  </si>
  <si>
    <t>Removing dry or oil bound distemper, water proofing cement paint and the like by scrapping, sand papering and preparing the surface smooth including necessary repairs to scratches etc. complete.</t>
  </si>
  <si>
    <t>One or more coats on old work</t>
  </si>
  <si>
    <t>With cement mortar 1:4 (1cement: 4 coarse sand)</t>
  </si>
  <si>
    <t xml:space="preserve">Contract No:  </t>
  </si>
  <si>
    <t>FINISHING</t>
  </si>
  <si>
    <t>Distempering with 1st quality acrylic distemper (ready mixed) having VOC content less than 50 gms/litre, of approved manufacturer, of required shade and colour complete, as per manufacturer's specification.</t>
  </si>
  <si>
    <t>White washing with lime to give an even shade :</t>
  </si>
  <si>
    <t>Old work (two or more coats)</t>
  </si>
  <si>
    <t>Distempering with 1st quality acrylic distember (Ready mix) having VOC content less than 50 grams/ litre  of approved brand and manufacture to give an even shade :</t>
  </si>
  <si>
    <t>Painting with synthetic enamel paint of approved brand and manufacture of required colour to give an even shade :</t>
  </si>
  <si>
    <t>Re-lettering with black Japan paint of approved brand and manufacture.</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</si>
  <si>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</si>
  <si>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</si>
  <si>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WATER SUPPLY</t>
  </si>
  <si>
    <t>Repainting G.I. pipes and fittings with synthetic enamel white paint with one coat of approved quality :</t>
  </si>
  <si>
    <t>20 mm diameter pipe</t>
  </si>
  <si>
    <t>WATER PROOFING</t>
  </si>
  <si>
    <t>Providing  and applying fibre reinforced elastomeric liquid water proofing membrane with resilient acrylic polymers having Sun Reflectivity Index (SRI) of 105 on top of concrete roof in three coats @10.76 litre/ 10 sqm. One coat of self-priming of elastomeric waterproofing liquid (dilution with water in the ratio of 3:1) and two coats of undiluted elastomeric waterproofing liquid (dry film thickness of complete application/system not less than 500 microns). The operation shall be carried out after scrapping and properly cleaning the surface to remove loose particles with wire brushes, complete in all respect as per the direction of Engineer-in-Charge.</t>
  </si>
  <si>
    <t>per letter per cm height</t>
  </si>
  <si>
    <t>#</t>
  </si>
  <si>
    <t>Providing &amp; Applying high quality acrylic modified resin based texture
of Dholpur/Red sand stone Pattern with anti algae and UV resistance
properties to be applied as intermediate finish in desired pattern @
43.04 kgs/10 sqm to form film of 1- 1.5 mm thickness after scrapping
and properly cleaning the surface to remove loose particles from the
plaster surface, followed by top coating with Premium Acrylic Smooth
exterior paint with Silicone additives of required shade by two or
more coats @ 1.43 litres/10 sqm, complete as the direction of
Engineer -in-Charge.</t>
  </si>
  <si>
    <t>Name of Work: Various waterproofing and painting works for hostel area of IITK for Hall 2, Hall 3 and Hall 5</t>
  </si>
  <si>
    <t>Tender Inviting Authority: Dean of Infrastructure and Planning, IIT Kanpur</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</si>
</sst>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4009]\ * #,##0.00_ ;_ [$₹-4009]\ * \-#,##0.00_ ;_ [$₹-4009]\ * &quot;-&quot;??_ ;_ @_ "/>
  </numFmts>
  <fonts count="59">
    <font>
      <sz val="11"/>
      <color indexed="8"/>
      <name val="Calibri"/>
      <family val="2"/>
    </font>
    <font>
      <sz val="10"/>
      <name val="Arial"/>
      <family val="2"/>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2"/>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theme="0"/>
        <bgColor indexed="64"/>
      </patternFill>
    </fill>
    <fill>
      <patternFill patternType="solid">
        <fgColor indexed="27"/>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top style="thin">
        <color indexed="8"/>
      </top>
      <bottom style="thin">
        <color indexed="8"/>
      </bottom>
    </border>
    <border>
      <left style="thin">
        <color indexed="8"/>
      </left>
      <right style="thin">
        <color indexed="8"/>
      </right>
      <top style="thin">
        <color indexed="8"/>
      </top>
      <bottom/>
    </border>
    <border>
      <left style="thin"/>
      <right style="thin"/>
      <top style="thin"/>
      <bottom style="thin"/>
    </border>
    <border>
      <left style="thin"/>
      <right style="thin"/>
      <top style="thin"/>
      <bottom/>
    </border>
    <border>
      <left/>
      <right style="thin"/>
      <top style="thin"/>
      <bottom/>
    </border>
    <border>
      <left style="thin">
        <color indexed="8"/>
      </left>
      <right style="thin">
        <color indexed="8"/>
      </right>
      <top/>
      <bottom style="thin">
        <color indexed="8"/>
      </bottom>
    </border>
    <border>
      <left style="thin">
        <color indexed="8"/>
      </left>
      <right style="thin">
        <color indexed="8"/>
      </right>
      <top/>
      <bottom/>
    </border>
    <border>
      <left style="thin">
        <color indexed="8"/>
      </left>
      <right/>
      <top style="thin">
        <color indexed="8"/>
      </top>
      <bottom/>
    </border>
    <border>
      <left/>
      <right style="thin">
        <color indexed="8"/>
      </right>
      <top style="thin">
        <color indexed="8"/>
      </top>
      <bottom/>
    </border>
    <border>
      <left/>
      <right/>
      <top style="thin">
        <color indexed="8"/>
      </top>
      <bottom/>
    </border>
    <border>
      <left style="thin">
        <color indexed="8"/>
      </left>
      <right/>
      <top/>
      <bottom style="thin">
        <color indexed="8"/>
      </bottom>
    </border>
    <border>
      <left style="thin">
        <color indexed="8"/>
      </left>
      <right/>
      <top/>
      <bottom/>
    </border>
    <border>
      <left/>
      <right/>
      <top/>
      <bottom style="thin">
        <color indexed="8"/>
      </bottom>
    </border>
    <border>
      <left/>
      <right/>
      <top style="thin">
        <color indexed="8"/>
      </top>
      <bottom style="thin">
        <color indexed="8"/>
      </bottom>
    </border>
    <border>
      <left style="thin">
        <color indexed="8"/>
      </left>
      <right style="thin">
        <color indexed="8"/>
      </right>
      <top style="thin">
        <color indexed="8"/>
      </top>
      <bottom style="thin">
        <color indexed="8"/>
      </botto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91">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0" fontId="57" fillId="0" borderId="12" xfId="0" applyFont="1" applyFill="1" applyBorder="1" applyAlignment="1">
      <alignment horizontal="right" vertical="top"/>
    </xf>
    <xf numFmtId="2" fontId="7" fillId="0" borderId="13" xfId="56" applyNumberFormat="1" applyFont="1" applyFill="1" applyBorder="1" applyAlignment="1" applyProtection="1">
      <alignment horizontal="right" vertical="top"/>
      <protection locked="0"/>
    </xf>
    <xf numFmtId="2" fontId="4" fillId="0" borderId="13" xfId="59" applyNumberFormat="1" applyFont="1" applyFill="1" applyBorder="1" applyAlignment="1">
      <alignment horizontal="right" vertical="top"/>
      <protection/>
    </xf>
    <xf numFmtId="2" fontId="4" fillId="0" borderId="13" xfId="56" applyNumberFormat="1" applyFont="1" applyFill="1" applyBorder="1" applyAlignment="1">
      <alignment horizontal="right" vertical="top"/>
      <protection/>
    </xf>
    <xf numFmtId="2" fontId="7" fillId="33" borderId="13" xfId="56" applyNumberFormat="1" applyFont="1" applyFill="1" applyBorder="1" applyAlignment="1" applyProtection="1">
      <alignment horizontal="right" vertical="top"/>
      <protection locked="0"/>
    </xf>
    <xf numFmtId="2" fontId="7" fillId="0" borderId="14" xfId="56" applyNumberFormat="1" applyFont="1" applyFill="1" applyBorder="1" applyAlignment="1" applyProtection="1">
      <alignment horizontal="right" vertical="top"/>
      <protection locked="0"/>
    </xf>
    <xf numFmtId="2" fontId="19" fillId="0" borderId="15" xfId="59" applyNumberFormat="1" applyFont="1" applyFill="1" applyBorder="1" applyAlignment="1">
      <alignment vertical="top"/>
      <protection/>
    </xf>
    <xf numFmtId="0" fontId="57" fillId="0" borderId="12" xfId="0" applyFont="1" applyFill="1" applyBorder="1" applyAlignment="1">
      <alignment horizontal="left" vertical="top"/>
    </xf>
    <xf numFmtId="2" fontId="57" fillId="0" borderId="12" xfId="0" applyNumberFormat="1" applyFont="1" applyFill="1" applyBorder="1" applyAlignment="1">
      <alignment vertical="top"/>
    </xf>
    <xf numFmtId="0" fontId="16" fillId="0" borderId="16" xfId="59" applyNumberFormat="1" applyFont="1" applyFill="1" applyBorder="1" applyAlignment="1" applyProtection="1">
      <alignment vertical="center" wrapText="1"/>
      <protection locked="0"/>
    </xf>
    <xf numFmtId="0" fontId="17" fillId="33" borderId="16" xfId="59" applyNumberFormat="1" applyFont="1" applyFill="1" applyBorder="1" applyAlignment="1" applyProtection="1">
      <alignment vertical="center" wrapText="1"/>
      <protection locked="0"/>
    </xf>
    <xf numFmtId="10" fontId="18" fillId="33" borderId="16" xfId="66" applyNumberFormat="1" applyFont="1" applyFill="1" applyBorder="1" applyAlignment="1" applyProtection="1">
      <alignment horizontal="center" vertical="center"/>
      <protection locked="0"/>
    </xf>
    <xf numFmtId="2" fontId="57" fillId="0" borderId="12" xfId="0" applyNumberFormat="1" applyFont="1" applyFill="1" applyBorder="1" applyAlignment="1">
      <alignment horizontal="justify" vertical="top" wrapText="1"/>
    </xf>
    <xf numFmtId="2" fontId="57" fillId="0" borderId="12" xfId="0" applyNumberFormat="1" applyFont="1" applyFill="1" applyBorder="1" applyAlignment="1">
      <alignment horizontal="right" vertical="top"/>
    </xf>
    <xf numFmtId="2" fontId="57" fillId="0" borderId="12" xfId="0" applyNumberFormat="1" applyFont="1" applyFill="1" applyBorder="1" applyAlignment="1">
      <alignment horizontal="center" vertical="top" wrapText="1"/>
    </xf>
    <xf numFmtId="0" fontId="4" fillId="34" borderId="0" xfId="56" applyNumberFormat="1" applyFont="1" applyFill="1" applyBorder="1" applyAlignment="1">
      <alignment vertical="center"/>
      <protection/>
    </xf>
    <xf numFmtId="0" fontId="5" fillId="34" borderId="0" xfId="56" applyNumberFormat="1" applyFont="1" applyFill="1" applyBorder="1" applyAlignment="1" applyProtection="1">
      <alignment vertical="center"/>
      <protection locked="0"/>
    </xf>
    <xf numFmtId="0" fontId="5" fillId="34" borderId="0" xfId="56" applyNumberFormat="1" applyFont="1" applyFill="1" applyBorder="1" applyAlignment="1">
      <alignment vertical="center"/>
      <protection/>
    </xf>
    <xf numFmtId="0" fontId="6" fillId="34" borderId="0" xfId="59" applyNumberFormat="1" applyFont="1" applyFill="1" applyBorder="1" applyAlignment="1" applyProtection="1">
      <alignment horizontal="center" vertical="center"/>
      <protection/>
    </xf>
    <xf numFmtId="0" fontId="7" fillId="34" borderId="0" xfId="56" applyNumberFormat="1" applyFont="1" applyFill="1" applyBorder="1" applyAlignment="1">
      <alignment vertical="center"/>
      <protection/>
    </xf>
    <xf numFmtId="0" fontId="7" fillId="34" borderId="11" xfId="56" applyNumberFormat="1" applyFont="1" applyFill="1" applyBorder="1" applyAlignment="1">
      <alignment horizontal="center" vertical="top" wrapText="1"/>
      <protection/>
    </xf>
    <xf numFmtId="0" fontId="7" fillId="34" borderId="17" xfId="59" applyNumberFormat="1" applyFont="1" applyFill="1" applyBorder="1" applyAlignment="1">
      <alignment horizontal="center" vertical="top" wrapText="1"/>
      <protection/>
    </xf>
    <xf numFmtId="0" fontId="13" fillId="34" borderId="11" xfId="59" applyNumberFormat="1" applyFont="1" applyFill="1" applyBorder="1" applyAlignment="1">
      <alignment vertical="top" wrapText="1"/>
      <protection/>
    </xf>
    <xf numFmtId="0" fontId="7" fillId="34" borderId="17" xfId="56" applyNumberFormat="1" applyFont="1" applyFill="1" applyBorder="1" applyAlignment="1">
      <alignment horizontal="center" vertical="top" wrapText="1"/>
      <protection/>
    </xf>
    <xf numFmtId="0" fontId="7" fillId="34" borderId="13" xfId="56" applyNumberFormat="1" applyFont="1" applyFill="1" applyBorder="1" applyAlignment="1">
      <alignment horizontal="center" vertical="top" wrapText="1"/>
      <protection/>
    </xf>
    <xf numFmtId="0" fontId="7" fillId="34" borderId="18" xfId="56" applyNumberFormat="1" applyFont="1" applyFill="1" applyBorder="1" applyAlignment="1">
      <alignment horizontal="center" vertical="top" wrapText="1"/>
      <protection/>
    </xf>
    <xf numFmtId="2" fontId="7" fillId="34" borderId="13" xfId="56" applyNumberFormat="1" applyFont="1" applyFill="1" applyBorder="1" applyAlignment="1" applyProtection="1">
      <alignment horizontal="right" vertical="top"/>
      <protection locked="0"/>
    </xf>
    <xf numFmtId="2" fontId="7" fillId="34" borderId="13" xfId="56" applyNumberFormat="1" applyFont="1" applyFill="1" applyBorder="1" applyAlignment="1" applyProtection="1">
      <alignment horizontal="right" vertical="top" wrapText="1"/>
      <protection locked="0"/>
    </xf>
    <xf numFmtId="2" fontId="7" fillId="34" borderId="19" xfId="58" applyNumberFormat="1" applyFont="1" applyFill="1" applyBorder="1" applyAlignment="1">
      <alignment horizontal="right" vertical="top"/>
      <protection/>
    </xf>
    <xf numFmtId="0" fontId="4" fillId="34" borderId="13" xfId="59" applyNumberFormat="1" applyFont="1" applyFill="1" applyBorder="1" applyAlignment="1">
      <alignment horizontal="justify" vertical="top" wrapText="1"/>
      <protection/>
    </xf>
    <xf numFmtId="0" fontId="7" fillId="34" borderId="15" xfId="59" applyNumberFormat="1" applyFont="1" applyFill="1" applyBorder="1" applyAlignment="1">
      <alignment horizontal="left" vertical="top"/>
      <protection/>
    </xf>
    <xf numFmtId="0" fontId="7" fillId="34" borderId="20" xfId="59" applyNumberFormat="1" applyFont="1" applyFill="1" applyBorder="1" applyAlignment="1">
      <alignment horizontal="left" vertical="top"/>
      <protection/>
    </xf>
    <xf numFmtId="0" fontId="4" fillId="34" borderId="21" xfId="59" applyNumberFormat="1" applyFont="1" applyFill="1" applyBorder="1" applyAlignment="1">
      <alignment vertical="top"/>
      <protection/>
    </xf>
    <xf numFmtId="0" fontId="4" fillId="34" borderId="12" xfId="59" applyNumberFormat="1" applyFont="1" applyFill="1" applyBorder="1" applyAlignment="1">
      <alignment vertical="top"/>
      <protection/>
    </xf>
    <xf numFmtId="0" fontId="4" fillId="34" borderId="0" xfId="59" applyNumberFormat="1" applyFont="1" applyFill="1" applyBorder="1" applyAlignment="1">
      <alignment vertical="top"/>
      <protection/>
    </xf>
    <xf numFmtId="0" fontId="14" fillId="34" borderId="22" xfId="59" applyNumberFormat="1" applyFont="1" applyFill="1" applyBorder="1" applyAlignment="1">
      <alignment vertical="top"/>
      <protection/>
    </xf>
    <xf numFmtId="0" fontId="4" fillId="34" borderId="22" xfId="59" applyNumberFormat="1" applyFont="1" applyFill="1" applyBorder="1" applyAlignment="1">
      <alignment vertical="top"/>
      <protection/>
    </xf>
    <xf numFmtId="0" fontId="4" fillId="34" borderId="0" xfId="56" applyNumberFormat="1" applyFont="1" applyFill="1" applyAlignment="1">
      <alignment vertical="top"/>
      <protection/>
    </xf>
    <xf numFmtId="2" fontId="14" fillId="34" borderId="12" xfId="59" applyNumberFormat="1" applyFont="1" applyFill="1" applyBorder="1" applyAlignment="1">
      <alignment vertical="top"/>
      <protection/>
    </xf>
    <xf numFmtId="0" fontId="7" fillId="34" borderId="10" xfId="59" applyNumberFormat="1" applyFont="1" applyFill="1" applyBorder="1" applyAlignment="1">
      <alignment horizontal="left" vertical="top"/>
      <protection/>
    </xf>
    <xf numFmtId="0" fontId="7" fillId="34" borderId="23" xfId="59" applyNumberFormat="1" applyFont="1" applyFill="1" applyBorder="1" applyAlignment="1">
      <alignment horizontal="left" vertical="top"/>
      <protection/>
    </xf>
    <xf numFmtId="0" fontId="15" fillId="34" borderId="17" xfId="56" applyNumberFormat="1" applyFont="1" applyFill="1" applyBorder="1" applyAlignment="1" applyProtection="1">
      <alignment vertical="top"/>
      <protection/>
    </xf>
    <xf numFmtId="0" fontId="15" fillId="34" borderId="11" xfId="59" applyNumberFormat="1" applyFont="1" applyFill="1" applyBorder="1" applyAlignment="1">
      <alignment vertical="top"/>
      <protection/>
    </xf>
    <xf numFmtId="0" fontId="4" fillId="34" borderId="11" xfId="56" applyNumberFormat="1" applyFont="1" applyFill="1" applyBorder="1" applyAlignment="1" applyProtection="1">
      <alignment vertical="top"/>
      <protection/>
    </xf>
    <xf numFmtId="0" fontId="12" fillId="34" borderId="11" xfId="59" applyNumberFormat="1" applyFont="1" applyFill="1" applyBorder="1" applyAlignment="1" applyProtection="1">
      <alignment vertical="center" wrapText="1"/>
      <protection locked="0"/>
    </xf>
    <xf numFmtId="0" fontId="12" fillId="34" borderId="11" xfId="66" applyNumberFormat="1" applyFont="1" applyFill="1" applyBorder="1" applyAlignment="1" applyProtection="1">
      <alignment vertical="center" wrapText="1"/>
      <protection locked="0"/>
    </xf>
    <xf numFmtId="0" fontId="16" fillId="34" borderId="11" xfId="59" applyNumberFormat="1" applyFont="1" applyFill="1" applyBorder="1" applyAlignment="1" applyProtection="1">
      <alignment vertical="center" wrapText="1"/>
      <protection/>
    </xf>
    <xf numFmtId="0" fontId="4" fillId="34" borderId="0" xfId="56" applyNumberFormat="1" applyFont="1" applyFill="1" applyAlignment="1" applyProtection="1">
      <alignment vertical="top"/>
      <protection/>
    </xf>
    <xf numFmtId="2" fontId="14" fillId="34" borderId="0" xfId="59" applyNumberFormat="1" applyFont="1" applyFill="1" applyBorder="1" applyAlignment="1">
      <alignment horizontal="right" vertical="top"/>
      <protection/>
    </xf>
    <xf numFmtId="0" fontId="4" fillId="34" borderId="12" xfId="59" applyNumberFormat="1" applyFont="1" applyFill="1" applyBorder="1" applyAlignment="1">
      <alignment vertical="top" wrapText="1"/>
      <protection/>
    </xf>
    <xf numFmtId="0" fontId="7" fillId="34" borderId="24" xfId="59" applyNumberFormat="1" applyFont="1" applyFill="1" applyBorder="1" applyAlignment="1">
      <alignment horizontal="left" vertical="top"/>
      <protection/>
    </xf>
    <xf numFmtId="1" fontId="7" fillId="34" borderId="13" xfId="59" applyNumberFormat="1" applyFont="1" applyFill="1" applyBorder="1" applyAlignment="1">
      <alignment horizontal="right" vertical="top"/>
      <protection/>
    </xf>
    <xf numFmtId="0" fontId="4" fillId="34" borderId="13" xfId="59" applyFont="1" applyFill="1" applyBorder="1" applyAlignment="1">
      <alignment horizontal="justify" vertical="top" wrapText="1"/>
      <protection/>
    </xf>
    <xf numFmtId="172" fontId="14" fillId="0" borderId="12" xfId="59" applyNumberFormat="1" applyFont="1" applyFill="1" applyBorder="1" applyAlignment="1">
      <alignment vertical="top"/>
      <protection/>
    </xf>
    <xf numFmtId="0" fontId="57" fillId="0" borderId="0" xfId="0" applyFont="1" applyFill="1" applyAlignment="1">
      <alignment horizontal="right" vertical="top"/>
    </xf>
    <xf numFmtId="2" fontId="57" fillId="0" borderId="13" xfId="0" applyNumberFormat="1" applyFont="1" applyFill="1" applyBorder="1" applyAlignment="1">
      <alignment horizontal="right" vertical="top"/>
    </xf>
    <xf numFmtId="0" fontId="4" fillId="0" borderId="0" xfId="56" applyNumberFormat="1" applyFont="1" applyFill="1" applyAlignment="1">
      <alignment vertical="top" wrapText="1"/>
      <protection/>
    </xf>
    <xf numFmtId="0" fontId="7" fillId="0" borderId="12" xfId="56" applyFont="1" applyFill="1" applyBorder="1" applyAlignment="1">
      <alignment horizontal="center" vertical="top"/>
      <protection/>
    </xf>
    <xf numFmtId="0" fontId="7" fillId="34" borderId="12" xfId="56" applyFont="1" applyFill="1" applyBorder="1" applyAlignment="1">
      <alignment horizontal="center" vertical="top"/>
      <protection/>
    </xf>
    <xf numFmtId="0" fontId="14" fillId="34" borderId="24" xfId="59" applyNumberFormat="1" applyFont="1" applyFill="1" applyBorder="1" applyAlignment="1">
      <alignment horizontal="center" vertical="top" wrapText="1"/>
      <protection/>
    </xf>
    <xf numFmtId="0" fontId="14" fillId="34" borderId="15" xfId="59" applyNumberFormat="1" applyFont="1" applyFill="1" applyBorder="1" applyAlignment="1">
      <alignment horizontal="center" vertical="top" wrapText="1"/>
      <protection/>
    </xf>
    <xf numFmtId="0" fontId="3" fillId="34" borderId="0" xfId="56" applyNumberFormat="1" applyFont="1" applyFill="1" applyBorder="1" applyAlignment="1">
      <alignment horizontal="right" vertical="top"/>
      <protection/>
    </xf>
    <xf numFmtId="0" fontId="8" fillId="0" borderId="12" xfId="56" applyNumberFormat="1" applyFont="1" applyFill="1" applyBorder="1" applyAlignment="1">
      <alignment horizontal="left" vertical="center" wrapText="1"/>
      <protection/>
    </xf>
    <xf numFmtId="0" fontId="8" fillId="34" borderId="12" xfId="56" applyNumberFormat="1" applyFont="1" applyFill="1" applyBorder="1" applyAlignment="1">
      <alignment horizontal="left" vertical="center" wrapText="1"/>
      <protection/>
    </xf>
    <xf numFmtId="0" fontId="10" fillId="0" borderId="22" xfId="56" applyNumberFormat="1" applyFont="1" applyFill="1" applyBorder="1" applyAlignment="1" applyProtection="1">
      <alignment horizontal="center" wrapText="1"/>
      <protection locked="0"/>
    </xf>
    <xf numFmtId="0" fontId="10" fillId="34" borderId="22" xfId="56" applyNumberFormat="1" applyFont="1" applyFill="1" applyBorder="1" applyAlignment="1" applyProtection="1">
      <alignment horizontal="center" wrapText="1"/>
      <protection locked="0"/>
    </xf>
    <xf numFmtId="0" fontId="7" fillId="35" borderId="24" xfId="59" applyNumberFormat="1" applyFont="1" applyFill="1" applyBorder="1" applyAlignment="1" applyProtection="1">
      <alignment horizontal="left" vertical="top"/>
      <protection locked="0"/>
    </xf>
    <xf numFmtId="0" fontId="7" fillId="36" borderId="24" xfId="59" applyNumberFormat="1" applyFont="1" applyFill="1" applyBorder="1" applyAlignment="1" applyProtection="1">
      <alignment horizontal="left" vertical="top"/>
      <protection locked="0"/>
    </xf>
    <xf numFmtId="0" fontId="11" fillId="0" borderId="24" xfId="56" applyNumberFormat="1" applyFont="1" applyFill="1" applyBorder="1" applyAlignment="1">
      <alignment horizontal="center" vertical="center" wrapText="1"/>
      <protection/>
    </xf>
    <xf numFmtId="0" fontId="11" fillId="34" borderId="24" xfId="56" applyNumberFormat="1" applyFont="1" applyFill="1" applyBorder="1" applyAlignment="1">
      <alignment horizontal="center" vertical="center" wrapText="1"/>
      <protection/>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2552700</xdr:colOff>
      <xdr:row>0</xdr:row>
      <xdr:rowOff>285750</xdr:rowOff>
    </xdr:to>
    <xdr:grpSp>
      <xdr:nvGrpSpPr>
        <xdr:cNvPr id="1" name="Group 1"/>
        <xdr:cNvGrpSpPr>
          <a:grpSpLocks/>
        </xdr:cNvGrpSpPr>
      </xdr:nvGrpSpPr>
      <xdr:grpSpPr>
        <a:xfrm>
          <a:off x="66675" y="76200"/>
          <a:ext cx="3076575"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F:\water_proofing_hall%20detailed%20-%20Cop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BoQ Hall 2 (D,E,F,Mess)"/>
      <sheetName val="BoQ Hall 2  (Warden,Gym,TV)"/>
      <sheetName val="BoQ Hall 3 (Waterproofing Mess)"/>
      <sheetName val="BoQ Hall 3 (Waterproofing A-G)"/>
      <sheetName val="BoQ Hall 3 (Painting)"/>
      <sheetName val="BoQ Hall 5"/>
      <sheetName val="Sum BoQ (Inc. Cont. &amp; GST)"/>
      <sheetName val="Sum BoQ (Exc. Contiengencies)"/>
      <sheetName val="Sum BoQ (Exc. Cont. &amp; GST)"/>
      <sheetName val="Sheet1"/>
      <sheetName val="Macro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36"/>
  <sheetViews>
    <sheetView showGridLines="0" view="pageBreakPreview" zoomScaleNormal="85" zoomScaleSheetLayoutView="100" zoomScalePageLayoutView="0" workbookViewId="0" topLeftCell="A8">
      <selection activeCell="B8" sqref="B8:BC8"/>
    </sheetView>
  </sheetViews>
  <sheetFormatPr defaultColWidth="9.140625" defaultRowHeight="15"/>
  <cols>
    <col min="1" max="1" width="8.8515625" style="1" customWidth="1"/>
    <col min="2" max="2" width="44.421875" style="1" customWidth="1"/>
    <col min="3" max="3" width="10.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21.0039062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30" customHeight="1">
      <c r="A1" s="80" t="str">
        <f>B2&amp;" BoQ"</f>
        <v>Percentage BoQ</v>
      </c>
      <c r="B1" s="80"/>
      <c r="C1" s="80"/>
      <c r="D1" s="80"/>
      <c r="E1" s="80"/>
      <c r="F1" s="80"/>
      <c r="G1" s="80"/>
      <c r="H1" s="80"/>
      <c r="I1" s="80"/>
      <c r="J1" s="80"/>
      <c r="K1" s="80"/>
      <c r="L1" s="80"/>
      <c r="M1" s="34"/>
      <c r="N1" s="34"/>
      <c r="O1" s="35"/>
      <c r="P1" s="35"/>
      <c r="Q1" s="36"/>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IE1" s="5"/>
      <c r="IF1" s="5"/>
      <c r="IG1" s="5"/>
      <c r="IH1" s="5"/>
      <c r="II1" s="5"/>
    </row>
    <row r="2" spans="1:55" s="4" customFormat="1" ht="25.5" customHeight="1" hidden="1">
      <c r="A2" s="37" t="s">
        <v>0</v>
      </c>
      <c r="B2" s="37" t="s">
        <v>1</v>
      </c>
      <c r="C2" s="37" t="s">
        <v>2</v>
      </c>
      <c r="D2" s="6" t="s">
        <v>3</v>
      </c>
      <c r="E2" s="37" t="s">
        <v>4</v>
      </c>
      <c r="F2" s="34"/>
      <c r="G2" s="34"/>
      <c r="H2" s="34"/>
      <c r="I2" s="34"/>
      <c r="J2" s="38"/>
      <c r="K2" s="38"/>
      <c r="L2" s="38"/>
      <c r="M2" s="34"/>
      <c r="N2" s="34"/>
      <c r="O2" s="35"/>
      <c r="P2" s="35"/>
      <c r="Q2" s="36"/>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c r="BB2" s="34"/>
      <c r="BC2" s="34"/>
    </row>
    <row r="3" spans="1:243" s="4" customFormat="1" ht="30.75" customHeight="1" hidden="1">
      <c r="A3" s="34" t="s">
        <v>5</v>
      </c>
      <c r="B3" s="34"/>
      <c r="C3" s="34" t="s">
        <v>6</v>
      </c>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AV3" s="34"/>
      <c r="AW3" s="34"/>
      <c r="AX3" s="34"/>
      <c r="AY3" s="34"/>
      <c r="AZ3" s="34"/>
      <c r="BA3" s="34"/>
      <c r="BB3" s="34"/>
      <c r="BC3" s="34"/>
      <c r="IE3" s="5"/>
      <c r="IF3" s="5"/>
      <c r="IG3" s="5"/>
      <c r="IH3" s="5"/>
      <c r="II3" s="5"/>
    </row>
    <row r="4" spans="1:243" s="7" customFormat="1" ht="30.75" customHeight="1">
      <c r="A4" s="81" t="s">
        <v>72</v>
      </c>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IE4" s="8"/>
      <c r="IF4" s="8"/>
      <c r="IG4" s="8"/>
      <c r="IH4" s="8"/>
      <c r="II4" s="8"/>
    </row>
    <row r="5" spans="1:243" s="7" customFormat="1" ht="46.5" customHeight="1">
      <c r="A5" s="81" t="s">
        <v>71</v>
      </c>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c r="IE5" s="8"/>
      <c r="IF5" s="8"/>
      <c r="IG5" s="8"/>
      <c r="IH5" s="8"/>
      <c r="II5" s="8"/>
    </row>
    <row r="6" spans="1:243" s="7" customFormat="1" ht="30.75" customHeight="1">
      <c r="A6" s="81" t="s">
        <v>53</v>
      </c>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IE6" s="8"/>
      <c r="IF6" s="8"/>
      <c r="IG6" s="8"/>
      <c r="IH6" s="8"/>
      <c r="II6" s="8"/>
    </row>
    <row r="7" spans="1:243" s="7" customFormat="1" ht="29.25" customHeight="1" hidden="1">
      <c r="A7" s="83" t="s">
        <v>7</v>
      </c>
      <c r="B7" s="84"/>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4"/>
      <c r="AU7" s="84"/>
      <c r="AV7" s="84"/>
      <c r="AW7" s="84"/>
      <c r="AX7" s="84"/>
      <c r="AY7" s="84"/>
      <c r="AZ7" s="84"/>
      <c r="BA7" s="84"/>
      <c r="BB7" s="84"/>
      <c r="BC7" s="84"/>
      <c r="IE7" s="8"/>
      <c r="IF7" s="8"/>
      <c r="IG7" s="8"/>
      <c r="IH7" s="8"/>
      <c r="II7" s="8"/>
    </row>
    <row r="8" spans="1:243" s="10" customFormat="1" ht="72" customHeight="1">
      <c r="A8" s="9" t="s">
        <v>39</v>
      </c>
      <c r="B8" s="85"/>
      <c r="C8" s="86"/>
      <c r="D8" s="86"/>
      <c r="E8" s="86"/>
      <c r="F8" s="86"/>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6"/>
      <c r="BB8" s="86"/>
      <c r="BC8" s="86"/>
      <c r="IE8" s="11"/>
      <c r="IF8" s="11"/>
      <c r="IG8" s="11"/>
      <c r="IH8" s="11"/>
      <c r="II8" s="11"/>
    </row>
    <row r="9" spans="1:243" s="12" customFormat="1" ht="61.5" customHeight="1">
      <c r="A9" s="87" t="s">
        <v>45</v>
      </c>
      <c r="B9" s="88"/>
      <c r="C9" s="88"/>
      <c r="D9" s="88"/>
      <c r="E9" s="88"/>
      <c r="F9" s="88"/>
      <c r="G9" s="88"/>
      <c r="H9" s="88"/>
      <c r="I9" s="88"/>
      <c r="J9" s="88"/>
      <c r="K9" s="88"/>
      <c r="L9" s="88"/>
      <c r="M9" s="88"/>
      <c r="N9" s="88"/>
      <c r="O9" s="88"/>
      <c r="P9" s="88"/>
      <c r="Q9" s="88"/>
      <c r="R9" s="88"/>
      <c r="S9" s="88"/>
      <c r="T9" s="88"/>
      <c r="U9" s="88"/>
      <c r="V9" s="88"/>
      <c r="W9" s="88"/>
      <c r="X9" s="88"/>
      <c r="Y9" s="88"/>
      <c r="Z9" s="88"/>
      <c r="AA9" s="88"/>
      <c r="AB9" s="88"/>
      <c r="AC9" s="88"/>
      <c r="AD9" s="88"/>
      <c r="AE9" s="88"/>
      <c r="AF9" s="88"/>
      <c r="AG9" s="88"/>
      <c r="AH9" s="88"/>
      <c r="AI9" s="88"/>
      <c r="AJ9" s="88"/>
      <c r="AK9" s="88"/>
      <c r="AL9" s="88"/>
      <c r="AM9" s="88"/>
      <c r="AN9" s="88"/>
      <c r="AO9" s="88"/>
      <c r="AP9" s="88"/>
      <c r="AQ9" s="88"/>
      <c r="AR9" s="88"/>
      <c r="AS9" s="88"/>
      <c r="AT9" s="88"/>
      <c r="AU9" s="88"/>
      <c r="AV9" s="88"/>
      <c r="AW9" s="88"/>
      <c r="AX9" s="88"/>
      <c r="AY9" s="88"/>
      <c r="AZ9" s="88"/>
      <c r="BA9" s="88"/>
      <c r="BB9" s="88"/>
      <c r="BC9" s="88"/>
      <c r="IE9" s="13"/>
      <c r="IF9" s="13"/>
      <c r="IG9" s="13"/>
      <c r="IH9" s="13"/>
      <c r="II9" s="13"/>
    </row>
    <row r="10" spans="1:243" s="15" customFormat="1" ht="18.75" customHeight="1">
      <c r="A10" s="14" t="s">
        <v>8</v>
      </c>
      <c r="B10" s="39" t="s">
        <v>9</v>
      </c>
      <c r="C10" s="39" t="s">
        <v>9</v>
      </c>
      <c r="D10" s="39" t="s">
        <v>8</v>
      </c>
      <c r="E10" s="39" t="s">
        <v>46</v>
      </c>
      <c r="F10" s="39" t="s">
        <v>10</v>
      </c>
      <c r="G10" s="39" t="s">
        <v>10</v>
      </c>
      <c r="H10" s="39" t="s">
        <v>11</v>
      </c>
      <c r="I10" s="39" t="s">
        <v>9</v>
      </c>
      <c r="J10" s="39" t="s">
        <v>8</v>
      </c>
      <c r="K10" s="39" t="s">
        <v>12</v>
      </c>
      <c r="L10" s="39" t="s">
        <v>9</v>
      </c>
      <c r="M10" s="39" t="s">
        <v>8</v>
      </c>
      <c r="N10" s="39" t="s">
        <v>10</v>
      </c>
      <c r="O10" s="39" t="s">
        <v>10</v>
      </c>
      <c r="P10" s="39" t="s">
        <v>10</v>
      </c>
      <c r="Q10" s="39" t="s">
        <v>10</v>
      </c>
      <c r="R10" s="39" t="s">
        <v>11</v>
      </c>
      <c r="S10" s="39" t="s">
        <v>11</v>
      </c>
      <c r="T10" s="39" t="s">
        <v>10</v>
      </c>
      <c r="U10" s="39" t="s">
        <v>10</v>
      </c>
      <c r="V10" s="39" t="s">
        <v>10</v>
      </c>
      <c r="W10" s="39" t="s">
        <v>10</v>
      </c>
      <c r="X10" s="39" t="s">
        <v>11</v>
      </c>
      <c r="Y10" s="39" t="s">
        <v>11</v>
      </c>
      <c r="Z10" s="39" t="s">
        <v>10</v>
      </c>
      <c r="AA10" s="39" t="s">
        <v>10</v>
      </c>
      <c r="AB10" s="39" t="s">
        <v>10</v>
      </c>
      <c r="AC10" s="39" t="s">
        <v>10</v>
      </c>
      <c r="AD10" s="39" t="s">
        <v>11</v>
      </c>
      <c r="AE10" s="39" t="s">
        <v>11</v>
      </c>
      <c r="AF10" s="39" t="s">
        <v>10</v>
      </c>
      <c r="AG10" s="39" t="s">
        <v>10</v>
      </c>
      <c r="AH10" s="39" t="s">
        <v>10</v>
      </c>
      <c r="AI10" s="39" t="s">
        <v>10</v>
      </c>
      <c r="AJ10" s="39" t="s">
        <v>11</v>
      </c>
      <c r="AK10" s="39" t="s">
        <v>11</v>
      </c>
      <c r="AL10" s="39" t="s">
        <v>10</v>
      </c>
      <c r="AM10" s="39" t="s">
        <v>10</v>
      </c>
      <c r="AN10" s="39" t="s">
        <v>10</v>
      </c>
      <c r="AO10" s="39" t="s">
        <v>10</v>
      </c>
      <c r="AP10" s="39" t="s">
        <v>11</v>
      </c>
      <c r="AQ10" s="39" t="s">
        <v>11</v>
      </c>
      <c r="AR10" s="39" t="s">
        <v>10</v>
      </c>
      <c r="AS10" s="39" t="s">
        <v>10</v>
      </c>
      <c r="AT10" s="39" t="s">
        <v>8</v>
      </c>
      <c r="AU10" s="39" t="s">
        <v>8</v>
      </c>
      <c r="AV10" s="39" t="s">
        <v>11</v>
      </c>
      <c r="AW10" s="39" t="s">
        <v>11</v>
      </c>
      <c r="AX10" s="39" t="s">
        <v>8</v>
      </c>
      <c r="AY10" s="39" t="s">
        <v>8</v>
      </c>
      <c r="AZ10" s="39" t="s">
        <v>13</v>
      </c>
      <c r="BA10" s="39" t="s">
        <v>8</v>
      </c>
      <c r="BB10" s="39" t="s">
        <v>8</v>
      </c>
      <c r="BC10" s="39" t="s">
        <v>9</v>
      </c>
      <c r="IE10" s="16"/>
      <c r="IF10" s="16"/>
      <c r="IG10" s="16"/>
      <c r="IH10" s="16"/>
      <c r="II10" s="16"/>
    </row>
    <row r="11" spans="1:243" s="15" customFormat="1" ht="57" customHeight="1">
      <c r="A11" s="14" t="s">
        <v>14</v>
      </c>
      <c r="B11" s="39" t="s">
        <v>15</v>
      </c>
      <c r="C11" s="39" t="s">
        <v>16</v>
      </c>
      <c r="D11" s="39" t="s">
        <v>17</v>
      </c>
      <c r="E11" s="39" t="s">
        <v>18</v>
      </c>
      <c r="F11" s="39" t="s">
        <v>41</v>
      </c>
      <c r="G11" s="39"/>
      <c r="H11" s="39"/>
      <c r="I11" s="39" t="s">
        <v>19</v>
      </c>
      <c r="J11" s="39" t="s">
        <v>20</v>
      </c>
      <c r="K11" s="39" t="s">
        <v>21</v>
      </c>
      <c r="L11" s="39" t="s">
        <v>22</v>
      </c>
      <c r="M11" s="40" t="s">
        <v>23</v>
      </c>
      <c r="N11" s="39" t="s">
        <v>24</v>
      </c>
      <c r="O11" s="39" t="s">
        <v>25</v>
      </c>
      <c r="P11" s="39" t="s">
        <v>26</v>
      </c>
      <c r="Q11" s="39" t="s">
        <v>27</v>
      </c>
      <c r="R11" s="39"/>
      <c r="S11" s="39"/>
      <c r="T11" s="39" t="s">
        <v>28</v>
      </c>
      <c r="U11" s="39" t="s">
        <v>29</v>
      </c>
      <c r="V11" s="39" t="s">
        <v>30</v>
      </c>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41" t="s">
        <v>40</v>
      </c>
      <c r="BB11" s="41" t="s">
        <v>31</v>
      </c>
      <c r="BC11" s="41" t="s">
        <v>32</v>
      </c>
      <c r="IE11" s="16"/>
      <c r="IF11" s="16"/>
      <c r="IG11" s="16"/>
      <c r="IH11" s="16"/>
      <c r="II11" s="16"/>
    </row>
    <row r="12" spans="1:243" s="15" customFormat="1" ht="15">
      <c r="A12" s="14">
        <v>1</v>
      </c>
      <c r="B12" s="39">
        <v>2</v>
      </c>
      <c r="C12" s="42">
        <v>3</v>
      </c>
      <c r="D12" s="43">
        <v>4</v>
      </c>
      <c r="E12" s="43">
        <v>5</v>
      </c>
      <c r="F12" s="43">
        <v>6</v>
      </c>
      <c r="G12" s="43">
        <v>7</v>
      </c>
      <c r="H12" s="43">
        <v>8</v>
      </c>
      <c r="I12" s="43">
        <v>9</v>
      </c>
      <c r="J12" s="43">
        <v>10</v>
      </c>
      <c r="K12" s="43">
        <v>11</v>
      </c>
      <c r="L12" s="43">
        <v>12</v>
      </c>
      <c r="M12" s="43">
        <v>13</v>
      </c>
      <c r="N12" s="43">
        <v>14</v>
      </c>
      <c r="O12" s="43">
        <v>15</v>
      </c>
      <c r="P12" s="43">
        <v>16</v>
      </c>
      <c r="Q12" s="43">
        <v>17</v>
      </c>
      <c r="R12" s="43">
        <v>18</v>
      </c>
      <c r="S12" s="43">
        <v>19</v>
      </c>
      <c r="T12" s="43">
        <v>20</v>
      </c>
      <c r="U12" s="43">
        <v>21</v>
      </c>
      <c r="V12" s="43">
        <v>22</v>
      </c>
      <c r="W12" s="43">
        <v>23</v>
      </c>
      <c r="X12" s="43">
        <v>24</v>
      </c>
      <c r="Y12" s="43">
        <v>25</v>
      </c>
      <c r="Z12" s="43">
        <v>26</v>
      </c>
      <c r="AA12" s="43">
        <v>27</v>
      </c>
      <c r="AB12" s="43">
        <v>28</v>
      </c>
      <c r="AC12" s="43">
        <v>29</v>
      </c>
      <c r="AD12" s="43">
        <v>30</v>
      </c>
      <c r="AE12" s="43">
        <v>31</v>
      </c>
      <c r="AF12" s="43">
        <v>32</v>
      </c>
      <c r="AG12" s="43">
        <v>33</v>
      </c>
      <c r="AH12" s="43">
        <v>34</v>
      </c>
      <c r="AI12" s="43">
        <v>35</v>
      </c>
      <c r="AJ12" s="43">
        <v>36</v>
      </c>
      <c r="AK12" s="43">
        <v>37</v>
      </c>
      <c r="AL12" s="43">
        <v>38</v>
      </c>
      <c r="AM12" s="43">
        <v>39</v>
      </c>
      <c r="AN12" s="43">
        <v>40</v>
      </c>
      <c r="AO12" s="43">
        <v>41</v>
      </c>
      <c r="AP12" s="43">
        <v>42</v>
      </c>
      <c r="AQ12" s="43">
        <v>43</v>
      </c>
      <c r="AR12" s="43">
        <v>44</v>
      </c>
      <c r="AS12" s="43">
        <v>45</v>
      </c>
      <c r="AT12" s="43">
        <v>46</v>
      </c>
      <c r="AU12" s="43">
        <v>47</v>
      </c>
      <c r="AV12" s="43">
        <v>48</v>
      </c>
      <c r="AW12" s="43">
        <v>49</v>
      </c>
      <c r="AX12" s="43">
        <v>50</v>
      </c>
      <c r="AY12" s="43">
        <v>51</v>
      </c>
      <c r="AZ12" s="43">
        <v>52</v>
      </c>
      <c r="BA12" s="43">
        <v>7</v>
      </c>
      <c r="BB12" s="44">
        <v>54</v>
      </c>
      <c r="BC12" s="39">
        <v>8</v>
      </c>
      <c r="IE12" s="16"/>
      <c r="IF12" s="16"/>
      <c r="IG12" s="16"/>
      <c r="IH12" s="16"/>
      <c r="II12" s="16"/>
    </row>
    <row r="13" spans="1:243" s="17" customFormat="1" ht="24.75" customHeight="1">
      <c r="A13" s="26">
        <v>1</v>
      </c>
      <c r="B13" s="31" t="s">
        <v>54</v>
      </c>
      <c r="C13" s="19"/>
      <c r="D13" s="76"/>
      <c r="E13" s="76"/>
      <c r="F13" s="76"/>
      <c r="G13" s="76"/>
      <c r="H13" s="76"/>
      <c r="I13" s="76"/>
      <c r="J13" s="76"/>
      <c r="K13" s="76"/>
      <c r="L13" s="76"/>
      <c r="M13" s="76"/>
      <c r="N13" s="77"/>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7"/>
      <c r="IA13" s="17">
        <v>1</v>
      </c>
      <c r="IB13" s="17" t="s">
        <v>54</v>
      </c>
      <c r="IE13" s="18"/>
      <c r="IF13" s="18"/>
      <c r="IG13" s="18"/>
      <c r="IH13" s="18"/>
      <c r="II13" s="18"/>
    </row>
    <row r="14" spans="1:243" s="17" customFormat="1" ht="94.5">
      <c r="A14" s="26">
        <v>1.01</v>
      </c>
      <c r="B14" s="31" t="s">
        <v>55</v>
      </c>
      <c r="C14" s="19">
        <v>1</v>
      </c>
      <c r="D14" s="76"/>
      <c r="E14" s="76"/>
      <c r="F14" s="76"/>
      <c r="G14" s="76"/>
      <c r="H14" s="76"/>
      <c r="I14" s="76"/>
      <c r="J14" s="76"/>
      <c r="K14" s="76"/>
      <c r="L14" s="76"/>
      <c r="M14" s="76"/>
      <c r="N14" s="77"/>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IA14" s="17">
        <v>1.01</v>
      </c>
      <c r="IB14" s="17" t="s">
        <v>55</v>
      </c>
      <c r="IC14" s="17">
        <v>1</v>
      </c>
      <c r="IE14" s="18"/>
      <c r="IF14" s="18"/>
      <c r="IG14" s="18"/>
      <c r="IH14" s="18"/>
      <c r="II14" s="18"/>
    </row>
    <row r="15" spans="1:243" s="17" customFormat="1" ht="15.75" customHeight="1">
      <c r="A15" s="26">
        <v>1.02</v>
      </c>
      <c r="B15" s="31" t="s">
        <v>47</v>
      </c>
      <c r="C15" s="19">
        <v>2</v>
      </c>
      <c r="D15" s="32">
        <v>18290</v>
      </c>
      <c r="E15" s="33" t="s">
        <v>42</v>
      </c>
      <c r="F15" s="27">
        <v>81.32</v>
      </c>
      <c r="G15" s="24"/>
      <c r="H15" s="20"/>
      <c r="I15" s="21" t="s">
        <v>33</v>
      </c>
      <c r="J15" s="22">
        <f>IF(I15="Less(-)",-1,1)</f>
        <v>1</v>
      </c>
      <c r="K15" s="20" t="s">
        <v>34</v>
      </c>
      <c r="L15" s="20" t="s">
        <v>4</v>
      </c>
      <c r="M15" s="23"/>
      <c r="N15" s="45"/>
      <c r="O15" s="45"/>
      <c r="P15" s="46"/>
      <c r="Q15" s="45"/>
      <c r="R15" s="45"/>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70">
        <f>total_amount_ba($B$2,$D$2,D15,F15,J15,K15,M15)</f>
        <v>1487343</v>
      </c>
      <c r="BB15" s="47">
        <f>BA15+SUM(N15:AZ15)</f>
        <v>1487343</v>
      </c>
      <c r="BC15" s="71" t="str">
        <f>SpellNumber(L15,BB15)</f>
        <v>INR  Fourteen Lakh Eighty Seven Thousand Three Hundred &amp; Forty Three  Only</v>
      </c>
      <c r="IA15" s="17">
        <v>1.02</v>
      </c>
      <c r="IB15" s="17" t="s">
        <v>47</v>
      </c>
      <c r="IC15" s="17">
        <v>2</v>
      </c>
      <c r="ID15" s="17">
        <v>18290</v>
      </c>
      <c r="IE15" s="18" t="s">
        <v>42</v>
      </c>
      <c r="IF15" s="18"/>
      <c r="IG15" s="18"/>
      <c r="IH15" s="18"/>
      <c r="II15" s="18"/>
    </row>
    <row r="16" spans="1:243" s="17" customFormat="1" ht="94.5">
      <c r="A16" s="26">
        <v>1.03</v>
      </c>
      <c r="B16" s="31" t="s">
        <v>48</v>
      </c>
      <c r="C16" s="19">
        <v>3</v>
      </c>
      <c r="D16" s="32">
        <v>1254</v>
      </c>
      <c r="E16" s="33" t="s">
        <v>42</v>
      </c>
      <c r="F16" s="27">
        <v>108.59</v>
      </c>
      <c r="G16" s="24"/>
      <c r="H16" s="20"/>
      <c r="I16" s="21" t="s">
        <v>33</v>
      </c>
      <c r="J16" s="22">
        <f aca="true" t="shared" si="0" ref="J16:J32">IF(I16="Less(-)",-1,1)</f>
        <v>1</v>
      </c>
      <c r="K16" s="20" t="s">
        <v>34</v>
      </c>
      <c r="L16" s="20" t="s">
        <v>4</v>
      </c>
      <c r="M16" s="23"/>
      <c r="N16" s="45"/>
      <c r="O16" s="45"/>
      <c r="P16" s="46"/>
      <c r="Q16" s="45"/>
      <c r="R16" s="45"/>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70">
        <f aca="true" t="shared" si="1" ref="BA16:BA32">total_amount_ba($B$2,$D$2,D16,F16,J16,K16,M16)</f>
        <v>136172</v>
      </c>
      <c r="BB16" s="47">
        <f aca="true" t="shared" si="2" ref="BB16:BB32">BA16+SUM(N16:AZ16)</f>
        <v>136172</v>
      </c>
      <c r="BC16" s="71" t="str">
        <f aca="true" t="shared" si="3" ref="BC16:BC32">SpellNumber(L16,BB16)</f>
        <v>INR  One Lakh Thirty Six Thousand One Hundred &amp; Seventy Two  Only</v>
      </c>
      <c r="IA16" s="17">
        <v>1.03</v>
      </c>
      <c r="IB16" s="17" t="s">
        <v>48</v>
      </c>
      <c r="IC16" s="17">
        <v>3</v>
      </c>
      <c r="ID16" s="17">
        <v>1254</v>
      </c>
      <c r="IE16" s="18" t="s">
        <v>42</v>
      </c>
      <c r="IF16" s="18"/>
      <c r="IG16" s="18"/>
      <c r="IH16" s="18"/>
      <c r="II16" s="18"/>
    </row>
    <row r="17" spans="1:243" s="17" customFormat="1" ht="31.5">
      <c r="A17" s="26">
        <v>1.04</v>
      </c>
      <c r="B17" s="31" t="s">
        <v>56</v>
      </c>
      <c r="C17" s="19">
        <v>4</v>
      </c>
      <c r="D17" s="76"/>
      <c r="E17" s="76"/>
      <c r="F17" s="76"/>
      <c r="G17" s="76"/>
      <c r="H17" s="76"/>
      <c r="I17" s="76"/>
      <c r="J17" s="76"/>
      <c r="K17" s="76"/>
      <c r="L17" s="76"/>
      <c r="M17" s="76"/>
      <c r="N17" s="77"/>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IA17" s="17">
        <v>1.04</v>
      </c>
      <c r="IB17" s="17" t="s">
        <v>56</v>
      </c>
      <c r="IC17" s="17">
        <v>4</v>
      </c>
      <c r="IE17" s="18"/>
      <c r="IF17" s="18"/>
      <c r="IG17" s="18"/>
      <c r="IH17" s="18"/>
      <c r="II17" s="18"/>
    </row>
    <row r="18" spans="1:243" s="17" customFormat="1" ht="40.5" customHeight="1">
      <c r="A18" s="26">
        <v>1.05</v>
      </c>
      <c r="B18" s="31" t="s">
        <v>57</v>
      </c>
      <c r="C18" s="19">
        <v>5</v>
      </c>
      <c r="D18" s="32">
        <v>6311</v>
      </c>
      <c r="E18" s="33" t="s">
        <v>42</v>
      </c>
      <c r="F18" s="27">
        <v>16.66</v>
      </c>
      <c r="G18" s="24"/>
      <c r="H18" s="20"/>
      <c r="I18" s="21" t="s">
        <v>33</v>
      </c>
      <c r="J18" s="22">
        <f t="shared" si="0"/>
        <v>1</v>
      </c>
      <c r="K18" s="20" t="s">
        <v>34</v>
      </c>
      <c r="L18" s="20" t="s">
        <v>4</v>
      </c>
      <c r="M18" s="23"/>
      <c r="N18" s="45"/>
      <c r="O18" s="45"/>
      <c r="P18" s="46"/>
      <c r="Q18" s="45"/>
      <c r="R18" s="45"/>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70">
        <f t="shared" si="1"/>
        <v>105141</v>
      </c>
      <c r="BB18" s="47">
        <f t="shared" si="2"/>
        <v>105141</v>
      </c>
      <c r="BC18" s="71" t="str">
        <f t="shared" si="3"/>
        <v>INR  One Lakh Five Thousand One Hundred &amp; Forty One  Only</v>
      </c>
      <c r="IA18" s="17">
        <v>1.05</v>
      </c>
      <c r="IB18" s="17" t="s">
        <v>57</v>
      </c>
      <c r="IC18" s="17">
        <v>5</v>
      </c>
      <c r="ID18" s="17">
        <v>6311</v>
      </c>
      <c r="IE18" s="18" t="s">
        <v>42</v>
      </c>
      <c r="IF18" s="18"/>
      <c r="IG18" s="18"/>
      <c r="IH18" s="18"/>
      <c r="II18" s="18"/>
    </row>
    <row r="19" spans="1:243" s="17" customFormat="1" ht="78.75">
      <c r="A19" s="26">
        <v>1.06</v>
      </c>
      <c r="B19" s="31" t="s">
        <v>58</v>
      </c>
      <c r="C19" s="19">
        <v>6</v>
      </c>
      <c r="D19" s="76"/>
      <c r="E19" s="76"/>
      <c r="F19" s="76"/>
      <c r="G19" s="76"/>
      <c r="H19" s="76"/>
      <c r="I19" s="76"/>
      <c r="J19" s="76"/>
      <c r="K19" s="76"/>
      <c r="L19" s="76"/>
      <c r="M19" s="76"/>
      <c r="N19" s="77"/>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IA19" s="17">
        <v>1.06</v>
      </c>
      <c r="IB19" s="17" t="s">
        <v>58</v>
      </c>
      <c r="IC19" s="17">
        <v>6</v>
      </c>
      <c r="IE19" s="18"/>
      <c r="IF19" s="18"/>
      <c r="IG19" s="18"/>
      <c r="IH19" s="18"/>
      <c r="II19" s="18"/>
    </row>
    <row r="20" spans="1:243" s="17" customFormat="1" ht="45" customHeight="1">
      <c r="A20" s="26">
        <v>1.07</v>
      </c>
      <c r="B20" s="31" t="s">
        <v>49</v>
      </c>
      <c r="C20" s="19">
        <v>7</v>
      </c>
      <c r="D20" s="32">
        <v>591</v>
      </c>
      <c r="E20" s="33" t="s">
        <v>42</v>
      </c>
      <c r="F20" s="27">
        <v>49.81</v>
      </c>
      <c r="G20" s="24"/>
      <c r="H20" s="20"/>
      <c r="I20" s="21" t="s">
        <v>33</v>
      </c>
      <c r="J20" s="22">
        <f t="shared" si="0"/>
        <v>1</v>
      </c>
      <c r="K20" s="20" t="s">
        <v>34</v>
      </c>
      <c r="L20" s="20" t="s">
        <v>4</v>
      </c>
      <c r="M20" s="23"/>
      <c r="N20" s="45"/>
      <c r="O20" s="45"/>
      <c r="P20" s="46"/>
      <c r="Q20" s="45"/>
      <c r="R20" s="45"/>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70">
        <f t="shared" si="1"/>
        <v>29438</v>
      </c>
      <c r="BB20" s="47">
        <f t="shared" si="2"/>
        <v>29438</v>
      </c>
      <c r="BC20" s="71" t="str">
        <f t="shared" si="3"/>
        <v>INR  Twenty Nine Thousand Four Hundred &amp; Thirty Eight  Only</v>
      </c>
      <c r="IA20" s="17">
        <v>1.07</v>
      </c>
      <c r="IB20" s="17" t="s">
        <v>49</v>
      </c>
      <c r="IC20" s="17">
        <v>7</v>
      </c>
      <c r="ID20" s="17">
        <v>591</v>
      </c>
      <c r="IE20" s="18" t="s">
        <v>42</v>
      </c>
      <c r="IF20" s="18"/>
      <c r="IG20" s="18"/>
      <c r="IH20" s="18"/>
      <c r="II20" s="18"/>
    </row>
    <row r="21" spans="1:243" s="17" customFormat="1" ht="94.5">
      <c r="A21" s="26">
        <v>1.08</v>
      </c>
      <c r="B21" s="31" t="s">
        <v>50</v>
      </c>
      <c r="C21" s="19">
        <v>8</v>
      </c>
      <c r="D21" s="32">
        <v>6311</v>
      </c>
      <c r="E21" s="33" t="s">
        <v>42</v>
      </c>
      <c r="F21" s="27">
        <v>18.28</v>
      </c>
      <c r="G21" s="24"/>
      <c r="H21" s="20"/>
      <c r="I21" s="21" t="s">
        <v>33</v>
      </c>
      <c r="J21" s="22">
        <f t="shared" si="0"/>
        <v>1</v>
      </c>
      <c r="K21" s="20" t="s">
        <v>34</v>
      </c>
      <c r="L21" s="20" t="s">
        <v>4</v>
      </c>
      <c r="M21" s="23"/>
      <c r="N21" s="45"/>
      <c r="O21" s="45"/>
      <c r="P21" s="46"/>
      <c r="Q21" s="45"/>
      <c r="R21" s="45"/>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70">
        <f t="shared" si="1"/>
        <v>115365</v>
      </c>
      <c r="BB21" s="47">
        <f t="shared" si="2"/>
        <v>115365</v>
      </c>
      <c r="BC21" s="71" t="str">
        <f t="shared" si="3"/>
        <v>INR  One Lakh Fifteen Thousand Three Hundred &amp; Sixty Five  Only</v>
      </c>
      <c r="IA21" s="17">
        <v>1.08</v>
      </c>
      <c r="IB21" s="17" t="s">
        <v>50</v>
      </c>
      <c r="IC21" s="17">
        <v>8</v>
      </c>
      <c r="ID21" s="17">
        <v>6311</v>
      </c>
      <c r="IE21" s="18" t="s">
        <v>42</v>
      </c>
      <c r="IF21" s="18"/>
      <c r="IG21" s="18"/>
      <c r="IH21" s="18"/>
      <c r="II21" s="18"/>
    </row>
    <row r="22" spans="1:243" s="17" customFormat="1" ht="63">
      <c r="A22" s="26">
        <v>1.09</v>
      </c>
      <c r="B22" s="31" t="s">
        <v>59</v>
      </c>
      <c r="C22" s="19">
        <v>9</v>
      </c>
      <c r="D22" s="76"/>
      <c r="E22" s="76"/>
      <c r="F22" s="76"/>
      <c r="G22" s="76"/>
      <c r="H22" s="76"/>
      <c r="I22" s="76"/>
      <c r="J22" s="76"/>
      <c r="K22" s="76"/>
      <c r="L22" s="76"/>
      <c r="M22" s="76"/>
      <c r="N22" s="77"/>
      <c r="O22" s="77"/>
      <c r="P22" s="77"/>
      <c r="Q22" s="77"/>
      <c r="R22" s="77"/>
      <c r="S22" s="77"/>
      <c r="T22" s="77"/>
      <c r="U22" s="77"/>
      <c r="V22" s="77"/>
      <c r="W22" s="77"/>
      <c r="X22" s="77"/>
      <c r="Y22" s="77"/>
      <c r="Z22" s="77"/>
      <c r="AA22" s="77"/>
      <c r="AB22" s="77"/>
      <c r="AC22" s="77"/>
      <c r="AD22" s="77"/>
      <c r="AE22" s="77"/>
      <c r="AF22" s="77"/>
      <c r="AG22" s="77"/>
      <c r="AH22" s="77"/>
      <c r="AI22" s="77"/>
      <c r="AJ22" s="77"/>
      <c r="AK22" s="77"/>
      <c r="AL22" s="77"/>
      <c r="AM22" s="77"/>
      <c r="AN22" s="77"/>
      <c r="AO22" s="77"/>
      <c r="AP22" s="77"/>
      <c r="AQ22" s="77"/>
      <c r="AR22" s="77"/>
      <c r="AS22" s="77"/>
      <c r="AT22" s="77"/>
      <c r="AU22" s="77"/>
      <c r="AV22" s="77"/>
      <c r="AW22" s="77"/>
      <c r="AX22" s="77"/>
      <c r="AY22" s="77"/>
      <c r="AZ22" s="77"/>
      <c r="BA22" s="77"/>
      <c r="BB22" s="77"/>
      <c r="BC22" s="77"/>
      <c r="IA22" s="17">
        <v>1.09</v>
      </c>
      <c r="IB22" s="17" t="s">
        <v>59</v>
      </c>
      <c r="IC22" s="17">
        <v>9</v>
      </c>
      <c r="IE22" s="18"/>
      <c r="IF22" s="18"/>
      <c r="IG22" s="18"/>
      <c r="IH22" s="18"/>
      <c r="II22" s="18"/>
    </row>
    <row r="23" spans="1:243" s="17" customFormat="1" ht="45" customHeight="1">
      <c r="A23" s="26">
        <v>1.1</v>
      </c>
      <c r="B23" s="31" t="s">
        <v>51</v>
      </c>
      <c r="C23" s="19">
        <v>10</v>
      </c>
      <c r="D23" s="32">
        <v>7094</v>
      </c>
      <c r="E23" s="33" t="s">
        <v>42</v>
      </c>
      <c r="F23" s="27">
        <v>75.89</v>
      </c>
      <c r="G23" s="24"/>
      <c r="H23" s="20"/>
      <c r="I23" s="21" t="s">
        <v>33</v>
      </c>
      <c r="J23" s="22">
        <f t="shared" si="0"/>
        <v>1</v>
      </c>
      <c r="K23" s="20" t="s">
        <v>34</v>
      </c>
      <c r="L23" s="20" t="s">
        <v>4</v>
      </c>
      <c r="M23" s="23"/>
      <c r="N23" s="45"/>
      <c r="O23" s="45"/>
      <c r="P23" s="46"/>
      <c r="Q23" s="45"/>
      <c r="R23" s="45"/>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70">
        <f t="shared" si="1"/>
        <v>538364</v>
      </c>
      <c r="BB23" s="47">
        <f t="shared" si="2"/>
        <v>538364</v>
      </c>
      <c r="BC23" s="71" t="str">
        <f t="shared" si="3"/>
        <v>INR  Five Lakh Thirty Eight Thousand Three Hundred &amp; Sixty Four  Only</v>
      </c>
      <c r="IA23" s="17">
        <v>1.1</v>
      </c>
      <c r="IB23" s="17" t="s">
        <v>51</v>
      </c>
      <c r="IC23" s="17">
        <v>10</v>
      </c>
      <c r="ID23" s="17">
        <v>7094</v>
      </c>
      <c r="IE23" s="18" t="s">
        <v>42</v>
      </c>
      <c r="IF23" s="18"/>
      <c r="IG23" s="18"/>
      <c r="IH23" s="18"/>
      <c r="II23" s="18"/>
    </row>
    <row r="24" spans="1:243" s="17" customFormat="1" ht="34.5" customHeight="1">
      <c r="A24" s="26">
        <v>1.11</v>
      </c>
      <c r="B24" s="31" t="s">
        <v>60</v>
      </c>
      <c r="C24" s="19">
        <v>11</v>
      </c>
      <c r="D24" s="32">
        <v>2850</v>
      </c>
      <c r="E24" s="33" t="s">
        <v>68</v>
      </c>
      <c r="F24" s="27">
        <f>3.2/1.1405</f>
        <v>2.81</v>
      </c>
      <c r="G24" s="24"/>
      <c r="H24" s="20"/>
      <c r="I24" s="21" t="s">
        <v>33</v>
      </c>
      <c r="J24" s="22">
        <f t="shared" si="0"/>
        <v>1</v>
      </c>
      <c r="K24" s="20" t="s">
        <v>34</v>
      </c>
      <c r="L24" s="20" t="s">
        <v>4</v>
      </c>
      <c r="M24" s="23"/>
      <c r="N24" s="45"/>
      <c r="O24" s="45"/>
      <c r="P24" s="46"/>
      <c r="Q24" s="45"/>
      <c r="R24" s="45"/>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70">
        <f t="shared" si="1"/>
        <v>8009</v>
      </c>
      <c r="BB24" s="47">
        <f t="shared" si="2"/>
        <v>8009</v>
      </c>
      <c r="BC24" s="71" t="str">
        <f t="shared" si="3"/>
        <v>INR  Eight Thousand  &amp;Nine  Only</v>
      </c>
      <c r="IA24" s="17">
        <v>1.11</v>
      </c>
      <c r="IB24" s="17" t="s">
        <v>60</v>
      </c>
      <c r="IC24" s="17">
        <v>11</v>
      </c>
      <c r="ID24" s="17">
        <v>2850</v>
      </c>
      <c r="IE24" s="18" t="s">
        <v>68</v>
      </c>
      <c r="IF24" s="18"/>
      <c r="IG24" s="18"/>
      <c r="IH24" s="18"/>
      <c r="II24" s="18"/>
    </row>
    <row r="25" spans="1:243" s="17" customFormat="1" ht="17.25" customHeight="1">
      <c r="A25" s="26">
        <v>1.12</v>
      </c>
      <c r="B25" s="31" t="s">
        <v>61</v>
      </c>
      <c r="C25" s="19">
        <v>12</v>
      </c>
      <c r="D25" s="76"/>
      <c r="E25" s="76"/>
      <c r="F25" s="76"/>
      <c r="G25" s="76"/>
      <c r="H25" s="76"/>
      <c r="I25" s="76"/>
      <c r="J25" s="76"/>
      <c r="K25" s="76"/>
      <c r="L25" s="76"/>
      <c r="M25" s="76"/>
      <c r="N25" s="77"/>
      <c r="O25" s="77"/>
      <c r="P25" s="77"/>
      <c r="Q25" s="77"/>
      <c r="R25" s="77"/>
      <c r="S25" s="77"/>
      <c r="T25" s="77"/>
      <c r="U25" s="77"/>
      <c r="V25" s="77"/>
      <c r="W25" s="77"/>
      <c r="X25" s="77"/>
      <c r="Y25" s="77"/>
      <c r="Z25" s="77"/>
      <c r="AA25" s="77"/>
      <c r="AB25" s="77"/>
      <c r="AC25" s="77"/>
      <c r="AD25" s="77"/>
      <c r="AE25" s="77"/>
      <c r="AF25" s="77"/>
      <c r="AG25" s="77"/>
      <c r="AH25" s="77"/>
      <c r="AI25" s="77"/>
      <c r="AJ25" s="77"/>
      <c r="AK25" s="77"/>
      <c r="AL25" s="77"/>
      <c r="AM25" s="77"/>
      <c r="AN25" s="77"/>
      <c r="AO25" s="77"/>
      <c r="AP25" s="77"/>
      <c r="AQ25" s="77"/>
      <c r="AR25" s="77"/>
      <c r="AS25" s="77"/>
      <c r="AT25" s="77"/>
      <c r="AU25" s="77"/>
      <c r="AV25" s="77"/>
      <c r="AW25" s="77"/>
      <c r="AX25" s="77"/>
      <c r="AY25" s="77"/>
      <c r="AZ25" s="77"/>
      <c r="BA25" s="77"/>
      <c r="BB25" s="77"/>
      <c r="BC25" s="77"/>
      <c r="IA25" s="17">
        <v>1.12</v>
      </c>
      <c r="IB25" s="17" t="s">
        <v>61</v>
      </c>
      <c r="IC25" s="17">
        <v>12</v>
      </c>
      <c r="IE25" s="18"/>
      <c r="IF25" s="18"/>
      <c r="IG25" s="18"/>
      <c r="IH25" s="18"/>
      <c r="II25" s="18"/>
    </row>
    <row r="26" spans="1:243" s="17" customFormat="1" ht="111" customHeight="1">
      <c r="A26" s="26">
        <v>1.13</v>
      </c>
      <c r="B26" s="31" t="s">
        <v>62</v>
      </c>
      <c r="C26" s="19">
        <v>13</v>
      </c>
      <c r="D26" s="76"/>
      <c r="E26" s="76"/>
      <c r="F26" s="76"/>
      <c r="G26" s="76"/>
      <c r="H26" s="76"/>
      <c r="I26" s="76"/>
      <c r="J26" s="76"/>
      <c r="K26" s="76"/>
      <c r="L26" s="76"/>
      <c r="M26" s="76"/>
      <c r="N26" s="77"/>
      <c r="O26" s="77"/>
      <c r="P26" s="77"/>
      <c r="Q26" s="77"/>
      <c r="R26" s="77"/>
      <c r="S26" s="77"/>
      <c r="T26" s="77"/>
      <c r="U26" s="77"/>
      <c r="V26" s="77"/>
      <c r="W26" s="77"/>
      <c r="X26" s="77"/>
      <c r="Y26" s="77"/>
      <c r="Z26" s="77"/>
      <c r="AA26" s="77"/>
      <c r="AB26" s="77"/>
      <c r="AC26" s="77"/>
      <c r="AD26" s="77"/>
      <c r="AE26" s="77"/>
      <c r="AF26" s="77"/>
      <c r="AG26" s="77"/>
      <c r="AH26" s="77"/>
      <c r="AI26" s="77"/>
      <c r="AJ26" s="77"/>
      <c r="AK26" s="77"/>
      <c r="AL26" s="77"/>
      <c r="AM26" s="77"/>
      <c r="AN26" s="77"/>
      <c r="AO26" s="77"/>
      <c r="AP26" s="77"/>
      <c r="AQ26" s="77"/>
      <c r="AR26" s="77"/>
      <c r="AS26" s="77"/>
      <c r="AT26" s="77"/>
      <c r="AU26" s="77"/>
      <c r="AV26" s="77"/>
      <c r="AW26" s="77"/>
      <c r="AX26" s="77"/>
      <c r="AY26" s="77"/>
      <c r="AZ26" s="77"/>
      <c r="BA26" s="77"/>
      <c r="BB26" s="77"/>
      <c r="BC26" s="77"/>
      <c r="IA26" s="17">
        <v>1.13</v>
      </c>
      <c r="IB26" s="17" t="s">
        <v>62</v>
      </c>
      <c r="IC26" s="17">
        <v>13</v>
      </c>
      <c r="IE26" s="18"/>
      <c r="IF26" s="18"/>
      <c r="IG26" s="18"/>
      <c r="IH26" s="18"/>
      <c r="II26" s="18"/>
    </row>
    <row r="27" spans="1:243" s="17" customFormat="1" ht="31.5" customHeight="1">
      <c r="A27" s="26">
        <v>1.14</v>
      </c>
      <c r="B27" s="31" t="s">
        <v>52</v>
      </c>
      <c r="C27" s="19">
        <v>14</v>
      </c>
      <c r="D27" s="32">
        <v>20</v>
      </c>
      <c r="E27" s="33" t="s">
        <v>42</v>
      </c>
      <c r="F27" s="27">
        <f>478/1.1405</f>
        <v>419.11</v>
      </c>
      <c r="G27" s="24"/>
      <c r="H27" s="20"/>
      <c r="I27" s="21" t="s">
        <v>33</v>
      </c>
      <c r="J27" s="22">
        <f t="shared" si="0"/>
        <v>1</v>
      </c>
      <c r="K27" s="20" t="s">
        <v>34</v>
      </c>
      <c r="L27" s="20" t="s">
        <v>4</v>
      </c>
      <c r="M27" s="23"/>
      <c r="N27" s="45"/>
      <c r="O27" s="45"/>
      <c r="P27" s="46"/>
      <c r="Q27" s="45"/>
      <c r="R27" s="45"/>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70">
        <f t="shared" si="1"/>
        <v>8382</v>
      </c>
      <c r="BB27" s="47">
        <f t="shared" si="2"/>
        <v>8382</v>
      </c>
      <c r="BC27" s="71" t="str">
        <f t="shared" si="3"/>
        <v>INR  Eight Thousand Three Hundred &amp; Eighty Two  Only</v>
      </c>
      <c r="IA27" s="17">
        <v>1.14</v>
      </c>
      <c r="IB27" s="17" t="s">
        <v>52</v>
      </c>
      <c r="IC27" s="17">
        <v>14</v>
      </c>
      <c r="ID27" s="17">
        <v>20</v>
      </c>
      <c r="IE27" s="18" t="s">
        <v>42</v>
      </c>
      <c r="IF27" s="18"/>
      <c r="IG27" s="18"/>
      <c r="IH27" s="18"/>
      <c r="II27" s="18"/>
    </row>
    <row r="28" spans="1:243" s="17" customFormat="1" ht="19.5" customHeight="1">
      <c r="A28" s="26">
        <v>1.15</v>
      </c>
      <c r="B28" s="31" t="s">
        <v>63</v>
      </c>
      <c r="C28" s="19">
        <v>15</v>
      </c>
      <c r="D28" s="76"/>
      <c r="E28" s="76"/>
      <c r="F28" s="76"/>
      <c r="G28" s="76"/>
      <c r="H28" s="76"/>
      <c r="I28" s="76"/>
      <c r="J28" s="76"/>
      <c r="K28" s="76"/>
      <c r="L28" s="76"/>
      <c r="M28" s="76"/>
      <c r="N28" s="77"/>
      <c r="O28" s="77"/>
      <c r="P28" s="77"/>
      <c r="Q28" s="77"/>
      <c r="R28" s="77"/>
      <c r="S28" s="77"/>
      <c r="T28" s="77"/>
      <c r="U28" s="77"/>
      <c r="V28" s="77"/>
      <c r="W28" s="77"/>
      <c r="X28" s="77"/>
      <c r="Y28" s="77"/>
      <c r="Z28" s="77"/>
      <c r="AA28" s="77"/>
      <c r="AB28" s="77"/>
      <c r="AC28" s="77"/>
      <c r="AD28" s="77"/>
      <c r="AE28" s="77"/>
      <c r="AF28" s="77"/>
      <c r="AG28" s="77"/>
      <c r="AH28" s="77"/>
      <c r="AI28" s="77"/>
      <c r="AJ28" s="77"/>
      <c r="AK28" s="77"/>
      <c r="AL28" s="77"/>
      <c r="AM28" s="77"/>
      <c r="AN28" s="77"/>
      <c r="AO28" s="77"/>
      <c r="AP28" s="77"/>
      <c r="AQ28" s="77"/>
      <c r="AR28" s="77"/>
      <c r="AS28" s="77"/>
      <c r="AT28" s="77"/>
      <c r="AU28" s="77"/>
      <c r="AV28" s="77"/>
      <c r="AW28" s="77"/>
      <c r="AX28" s="77"/>
      <c r="AY28" s="77"/>
      <c r="AZ28" s="77"/>
      <c r="BA28" s="77"/>
      <c r="BB28" s="77"/>
      <c r="BC28" s="77"/>
      <c r="IA28" s="17">
        <v>1.15</v>
      </c>
      <c r="IB28" s="17" t="s">
        <v>63</v>
      </c>
      <c r="IC28" s="17">
        <v>15</v>
      </c>
      <c r="IE28" s="18"/>
      <c r="IF28" s="18"/>
      <c r="IG28" s="18"/>
      <c r="IH28" s="18"/>
      <c r="II28" s="18"/>
    </row>
    <row r="29" spans="1:243" s="17" customFormat="1" ht="47.25">
      <c r="A29" s="26">
        <v>1.16</v>
      </c>
      <c r="B29" s="31" t="s">
        <v>64</v>
      </c>
      <c r="C29" s="19">
        <v>16</v>
      </c>
      <c r="D29" s="76"/>
      <c r="E29" s="76"/>
      <c r="F29" s="76"/>
      <c r="G29" s="76"/>
      <c r="H29" s="76"/>
      <c r="I29" s="76"/>
      <c r="J29" s="76"/>
      <c r="K29" s="76"/>
      <c r="L29" s="76"/>
      <c r="M29" s="76"/>
      <c r="N29" s="77"/>
      <c r="O29" s="77"/>
      <c r="P29" s="77"/>
      <c r="Q29" s="77"/>
      <c r="R29" s="77"/>
      <c r="S29" s="77"/>
      <c r="T29" s="77"/>
      <c r="U29" s="77"/>
      <c r="V29" s="77"/>
      <c r="W29" s="77"/>
      <c r="X29" s="77"/>
      <c r="Y29" s="77"/>
      <c r="Z29" s="77"/>
      <c r="AA29" s="77"/>
      <c r="AB29" s="77"/>
      <c r="AC29" s="77"/>
      <c r="AD29" s="77"/>
      <c r="AE29" s="77"/>
      <c r="AF29" s="77"/>
      <c r="AG29" s="77"/>
      <c r="AH29" s="77"/>
      <c r="AI29" s="77"/>
      <c r="AJ29" s="77"/>
      <c r="AK29" s="77"/>
      <c r="AL29" s="77"/>
      <c r="AM29" s="77"/>
      <c r="AN29" s="77"/>
      <c r="AO29" s="77"/>
      <c r="AP29" s="77"/>
      <c r="AQ29" s="77"/>
      <c r="AR29" s="77"/>
      <c r="AS29" s="77"/>
      <c r="AT29" s="77"/>
      <c r="AU29" s="77"/>
      <c r="AV29" s="77"/>
      <c r="AW29" s="77"/>
      <c r="AX29" s="77"/>
      <c r="AY29" s="77"/>
      <c r="AZ29" s="77"/>
      <c r="BA29" s="77"/>
      <c r="BB29" s="77"/>
      <c r="BC29" s="77"/>
      <c r="IA29" s="17">
        <v>1.16</v>
      </c>
      <c r="IB29" s="17" t="s">
        <v>64</v>
      </c>
      <c r="IC29" s="17">
        <v>16</v>
      </c>
      <c r="IE29" s="18"/>
      <c r="IF29" s="18"/>
      <c r="IG29" s="18"/>
      <c r="IH29" s="18"/>
      <c r="II29" s="18"/>
    </row>
    <row r="30" spans="1:243" s="17" customFormat="1" ht="31.5" customHeight="1">
      <c r="A30" s="26">
        <v>1.17</v>
      </c>
      <c r="B30" s="31" t="s">
        <v>65</v>
      </c>
      <c r="C30" s="19">
        <v>17</v>
      </c>
      <c r="D30" s="32">
        <v>815</v>
      </c>
      <c r="E30" s="33" t="s">
        <v>43</v>
      </c>
      <c r="F30" s="27">
        <v>8.43</v>
      </c>
      <c r="G30" s="24"/>
      <c r="H30" s="20"/>
      <c r="I30" s="21" t="s">
        <v>33</v>
      </c>
      <c r="J30" s="22">
        <f t="shared" si="0"/>
        <v>1</v>
      </c>
      <c r="K30" s="20" t="s">
        <v>34</v>
      </c>
      <c r="L30" s="20" t="s">
        <v>4</v>
      </c>
      <c r="M30" s="23"/>
      <c r="N30" s="45"/>
      <c r="O30" s="45"/>
      <c r="P30" s="46"/>
      <c r="Q30" s="45"/>
      <c r="R30" s="45"/>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46"/>
      <c r="BA30" s="70">
        <f t="shared" si="1"/>
        <v>6870</v>
      </c>
      <c r="BB30" s="47">
        <f t="shared" si="2"/>
        <v>6870</v>
      </c>
      <c r="BC30" s="71" t="str">
        <f t="shared" si="3"/>
        <v>INR  Six Thousand Eight Hundred &amp; Seventy  Only</v>
      </c>
      <c r="IA30" s="17">
        <v>1.17</v>
      </c>
      <c r="IB30" s="17" t="s">
        <v>65</v>
      </c>
      <c r="IC30" s="17">
        <v>17</v>
      </c>
      <c r="ID30" s="17">
        <v>815</v>
      </c>
      <c r="IE30" s="18" t="s">
        <v>43</v>
      </c>
      <c r="IF30" s="18"/>
      <c r="IG30" s="18"/>
      <c r="IH30" s="18"/>
      <c r="II30" s="18"/>
    </row>
    <row r="31" spans="1:243" s="17" customFormat="1" ht="18" customHeight="1">
      <c r="A31" s="26">
        <v>1.18</v>
      </c>
      <c r="B31" s="31" t="s">
        <v>66</v>
      </c>
      <c r="C31" s="19">
        <v>18</v>
      </c>
      <c r="D31" s="76"/>
      <c r="E31" s="76"/>
      <c r="F31" s="76"/>
      <c r="G31" s="76"/>
      <c r="H31" s="76"/>
      <c r="I31" s="76"/>
      <c r="J31" s="76"/>
      <c r="K31" s="76"/>
      <c r="L31" s="76"/>
      <c r="M31" s="76"/>
      <c r="N31" s="77"/>
      <c r="O31" s="77"/>
      <c r="P31" s="77"/>
      <c r="Q31" s="77"/>
      <c r="R31" s="77"/>
      <c r="S31" s="77"/>
      <c r="T31" s="77"/>
      <c r="U31" s="77"/>
      <c r="V31" s="77"/>
      <c r="W31" s="77"/>
      <c r="X31" s="77"/>
      <c r="Y31" s="77"/>
      <c r="Z31" s="77"/>
      <c r="AA31" s="77"/>
      <c r="AB31" s="77"/>
      <c r="AC31" s="77"/>
      <c r="AD31" s="77"/>
      <c r="AE31" s="77"/>
      <c r="AF31" s="77"/>
      <c r="AG31" s="77"/>
      <c r="AH31" s="77"/>
      <c r="AI31" s="77"/>
      <c r="AJ31" s="77"/>
      <c r="AK31" s="77"/>
      <c r="AL31" s="77"/>
      <c r="AM31" s="77"/>
      <c r="AN31" s="77"/>
      <c r="AO31" s="77"/>
      <c r="AP31" s="77"/>
      <c r="AQ31" s="77"/>
      <c r="AR31" s="77"/>
      <c r="AS31" s="77"/>
      <c r="AT31" s="77"/>
      <c r="AU31" s="77"/>
      <c r="AV31" s="77"/>
      <c r="AW31" s="77"/>
      <c r="AX31" s="77"/>
      <c r="AY31" s="77"/>
      <c r="AZ31" s="77"/>
      <c r="BA31" s="77"/>
      <c r="BB31" s="77"/>
      <c r="BC31" s="77"/>
      <c r="IA31" s="17">
        <v>1.18</v>
      </c>
      <c r="IB31" s="17" t="s">
        <v>66</v>
      </c>
      <c r="IC31" s="17">
        <v>18</v>
      </c>
      <c r="IE31" s="18"/>
      <c r="IF31" s="18"/>
      <c r="IG31" s="18"/>
      <c r="IH31" s="18"/>
      <c r="II31" s="18"/>
    </row>
    <row r="32" spans="1:243" s="17" customFormat="1" ht="18" customHeight="1">
      <c r="A32" s="26">
        <v>1.19</v>
      </c>
      <c r="B32" s="31" t="s">
        <v>67</v>
      </c>
      <c r="C32" s="19" t="s">
        <v>69</v>
      </c>
      <c r="D32" s="32">
        <v>12027</v>
      </c>
      <c r="E32" s="33" t="s">
        <v>42</v>
      </c>
      <c r="F32" s="27">
        <v>415.74</v>
      </c>
      <c r="G32" s="24"/>
      <c r="H32" s="20"/>
      <c r="I32" s="21" t="s">
        <v>33</v>
      </c>
      <c r="J32" s="22">
        <f t="shared" si="0"/>
        <v>1</v>
      </c>
      <c r="K32" s="20" t="s">
        <v>34</v>
      </c>
      <c r="L32" s="20" t="s">
        <v>4</v>
      </c>
      <c r="M32" s="23"/>
      <c r="N32" s="45"/>
      <c r="O32" s="45"/>
      <c r="P32" s="46"/>
      <c r="Q32" s="45"/>
      <c r="R32" s="45"/>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46"/>
      <c r="BA32" s="70">
        <f t="shared" si="1"/>
        <v>5000105</v>
      </c>
      <c r="BB32" s="47">
        <f t="shared" si="2"/>
        <v>5000105</v>
      </c>
      <c r="BC32" s="71" t="str">
        <f t="shared" si="3"/>
        <v>INR  Fifty Lakh One Hundred &amp; Five  Only</v>
      </c>
      <c r="IA32" s="17">
        <v>1.19</v>
      </c>
      <c r="IB32" s="17" t="s">
        <v>67</v>
      </c>
      <c r="IC32" s="17" t="s">
        <v>69</v>
      </c>
      <c r="ID32" s="17">
        <v>12027</v>
      </c>
      <c r="IE32" s="18" t="s">
        <v>42</v>
      </c>
      <c r="IF32" s="18"/>
      <c r="IG32" s="18"/>
      <c r="IH32" s="18"/>
      <c r="II32" s="18"/>
    </row>
    <row r="33" spans="1:243" s="17" customFormat="1" ht="409.5">
      <c r="A33" s="26">
        <v>1.2</v>
      </c>
      <c r="B33" s="31" t="s">
        <v>70</v>
      </c>
      <c r="C33" s="73"/>
      <c r="D33" s="74">
        <v>331</v>
      </c>
      <c r="E33" s="74" t="s">
        <v>42</v>
      </c>
      <c r="F33" s="74">
        <v>422.68</v>
      </c>
      <c r="G33" s="24"/>
      <c r="H33" s="20"/>
      <c r="I33" s="21" t="s">
        <v>33</v>
      </c>
      <c r="J33" s="22">
        <f>IF(I33="Less(-)",-1,1)</f>
        <v>1</v>
      </c>
      <c r="K33" s="20" t="s">
        <v>34</v>
      </c>
      <c r="L33" s="20" t="s">
        <v>4</v>
      </c>
      <c r="M33" s="23"/>
      <c r="N33" s="45"/>
      <c r="O33" s="45"/>
      <c r="P33" s="46"/>
      <c r="Q33" s="45"/>
      <c r="R33" s="45"/>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70">
        <f>(total_amount_ba($B$2,$D$2,D33,F33,J33,K33,M33))</f>
        <v>139907</v>
      </c>
      <c r="BB33" s="47">
        <f>BA33+SUM(N33:AZ33)</f>
        <v>139907</v>
      </c>
      <c r="BC33" s="71" t="str">
        <f>SpellNumber(L33,BB33)</f>
        <v>INR  One Lakh Thirty Nine Thousand Nine Hundred &amp; Seven  Only</v>
      </c>
      <c r="IA33" s="17">
        <v>1.2</v>
      </c>
      <c r="IB33" s="75" t="s">
        <v>70</v>
      </c>
      <c r="ID33" s="17">
        <v>331</v>
      </c>
      <c r="IE33" s="18" t="s">
        <v>42</v>
      </c>
      <c r="IF33" s="18"/>
      <c r="IG33" s="18"/>
      <c r="IH33" s="18"/>
      <c r="II33" s="18"/>
    </row>
    <row r="34" spans="1:55" ht="42.75">
      <c r="A34" s="49" t="s">
        <v>35</v>
      </c>
      <c r="B34" s="50"/>
      <c r="C34" s="51"/>
      <c r="D34" s="52"/>
      <c r="E34" s="52"/>
      <c r="F34" s="52"/>
      <c r="G34" s="53"/>
      <c r="H34" s="54"/>
      <c r="I34" s="54"/>
      <c r="J34" s="54"/>
      <c r="K34" s="54"/>
      <c r="L34" s="55"/>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72">
        <f>SUM(BA13:BA33)</f>
        <v>7575096</v>
      </c>
      <c r="BB34" s="57">
        <f>SUM(BB13:BB33)</f>
        <v>7575096</v>
      </c>
      <c r="BC34" s="48" t="str">
        <f>SpellNumber($E$2,BB34)</f>
        <v>INR  Seventy Five Lakh Seventy Five Thousand  &amp;Ninety Six  Only</v>
      </c>
    </row>
    <row r="35" spans="1:55" ht="46.5" customHeight="1">
      <c r="A35" s="58" t="s">
        <v>36</v>
      </c>
      <c r="B35" s="59"/>
      <c r="C35" s="60"/>
      <c r="D35" s="28"/>
      <c r="E35" s="29" t="s">
        <v>44</v>
      </c>
      <c r="F35" s="30"/>
      <c r="G35" s="61"/>
      <c r="H35" s="62"/>
      <c r="I35" s="62"/>
      <c r="J35" s="62"/>
      <c r="K35" s="63"/>
      <c r="L35" s="64"/>
      <c r="M35" s="65"/>
      <c r="N35" s="66"/>
      <c r="O35" s="56"/>
      <c r="P35" s="56"/>
      <c r="Q35" s="56"/>
      <c r="R35" s="56"/>
      <c r="S35" s="56"/>
      <c r="T35" s="66"/>
      <c r="U35" s="66"/>
      <c r="V35" s="66"/>
      <c r="W35" s="66"/>
      <c r="X35" s="66"/>
      <c r="Y35" s="66"/>
      <c r="Z35" s="66"/>
      <c r="AA35" s="66"/>
      <c r="AB35" s="66"/>
      <c r="AC35" s="66"/>
      <c r="AD35" s="66"/>
      <c r="AE35" s="66"/>
      <c r="AF35" s="66"/>
      <c r="AG35" s="66"/>
      <c r="AH35" s="66"/>
      <c r="AI35" s="66"/>
      <c r="AJ35" s="66"/>
      <c r="AK35" s="66"/>
      <c r="AL35" s="66"/>
      <c r="AM35" s="66"/>
      <c r="AN35" s="66"/>
      <c r="AO35" s="66"/>
      <c r="AP35" s="66"/>
      <c r="AQ35" s="66"/>
      <c r="AR35" s="66"/>
      <c r="AS35" s="66"/>
      <c r="AT35" s="66"/>
      <c r="AU35" s="66"/>
      <c r="AV35" s="66"/>
      <c r="AW35" s="66"/>
      <c r="AX35" s="66"/>
      <c r="AY35" s="66"/>
      <c r="AZ35" s="66"/>
      <c r="BA35" s="25">
        <f>IF(ISBLANK(F35),0,IF(E35="Excess (+)",ROUND(BA34+(BA34*F35),2),IF(E35="Less (-)",ROUND(BA34+(BA34*F35*(-1)),2),IF(E35="At Par",BA34,0))))</f>
        <v>0</v>
      </c>
      <c r="BB35" s="67">
        <f>ROUND(BA35,0)</f>
        <v>0</v>
      </c>
      <c r="BC35" s="68" t="str">
        <f>SpellNumber($E$2,BB35)</f>
        <v>INR Zero Only</v>
      </c>
    </row>
    <row r="36" spans="1:55" ht="45.75" customHeight="1">
      <c r="A36" s="69" t="s">
        <v>37</v>
      </c>
      <c r="B36" s="69"/>
      <c r="C36" s="78" t="str">
        <f>SpellNumber($E$2,BB35)</f>
        <v>INR Zero Only</v>
      </c>
      <c r="D36" s="78"/>
      <c r="E36" s="78"/>
      <c r="F36" s="78"/>
      <c r="G36" s="78"/>
      <c r="H36" s="78"/>
      <c r="I36" s="78"/>
      <c r="J36" s="78"/>
      <c r="K36" s="78"/>
      <c r="L36" s="78"/>
      <c r="M36" s="78"/>
      <c r="N36" s="78"/>
      <c r="O36" s="78"/>
      <c r="P36" s="78"/>
      <c r="Q36" s="78"/>
      <c r="R36" s="78"/>
      <c r="S36" s="78"/>
      <c r="T36" s="78"/>
      <c r="U36" s="78"/>
      <c r="V36" s="78"/>
      <c r="W36" s="78"/>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8"/>
      <c r="AY36" s="78"/>
      <c r="AZ36" s="78"/>
      <c r="BA36" s="78"/>
      <c r="BB36" s="78"/>
      <c r="BC36" s="79"/>
    </row>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20" ht="15"/>
    <row r="2121" ht="15"/>
    <row r="2122" ht="15"/>
    <row r="2123" ht="15"/>
    <row r="2124" ht="15"/>
    <row r="2126" ht="15"/>
    <row r="2127" ht="15"/>
    <row r="2129" ht="15"/>
    <row r="2130" ht="15"/>
    <row r="2131" ht="15"/>
    <row r="2132" ht="15"/>
    <row r="2133" ht="15"/>
    <row r="2134" ht="15"/>
    <row r="2135" ht="15"/>
    <row r="2137" ht="15"/>
    <row r="2138" ht="15"/>
    <row r="2140" ht="15"/>
    <row r="2141" ht="15"/>
    <row r="2142" ht="15"/>
    <row r="2143" ht="15"/>
    <row r="2144" ht="15"/>
    <row r="2145" ht="15"/>
    <row r="2146" ht="15"/>
    <row r="2147" ht="15"/>
    <row r="2148" ht="15"/>
    <row r="2149" ht="15"/>
    <row r="2150" ht="15"/>
    <row r="2152" ht="15"/>
    <row r="2153" ht="15"/>
    <row r="2154" ht="15"/>
    <row r="2155" ht="15"/>
    <row r="2156" ht="15"/>
    <row r="2157" ht="15"/>
    <row r="2159" ht="15"/>
    <row r="2160" ht="15"/>
  </sheetData>
  <sheetProtection password="D850" sheet="1"/>
  <mergeCells count="18">
    <mergeCell ref="D19:BC19"/>
    <mergeCell ref="D22:BC22"/>
    <mergeCell ref="D25:BC25"/>
    <mergeCell ref="D26:BC26"/>
    <mergeCell ref="D28:BC28"/>
    <mergeCell ref="A9:BC9"/>
    <mergeCell ref="D13:BC13"/>
    <mergeCell ref="D14:BC14"/>
    <mergeCell ref="D29:BC29"/>
    <mergeCell ref="C36:BC36"/>
    <mergeCell ref="A1:L1"/>
    <mergeCell ref="A4:BC4"/>
    <mergeCell ref="A5:BC5"/>
    <mergeCell ref="A6:BC6"/>
    <mergeCell ref="A7:BC7"/>
    <mergeCell ref="D31:BC31"/>
    <mergeCell ref="D17:BC17"/>
    <mergeCell ref="B8:BC8"/>
  </mergeCells>
  <dataValidations count="20">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35">
      <formula1>IF(E35="Select",-1,IF(E35="At Par",0,0))</formula1>
      <formula2>IF(E35="Select",-1,IF(E35="At Par",0,0.99))</formula2>
    </dataValidation>
    <dataValidation type="list" allowBlank="1" showErrorMessage="1" sqref="E35">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5">
      <formula1>0</formula1>
      <formula2>99.9</formula2>
    </dataValidation>
    <dataValidation allowBlank="1" showInputMessage="1" showErrorMessage="1" promptTitle="Units" prompt="Please enter Units in text" sqref="D30:E30 D15:E16 D18:E18 D20:E21 D23:E24 D27:E27 D32:E33 F33">
      <formula1>0</formula1>
      <formula2>0</formula2>
    </dataValidation>
    <dataValidation type="decimal" allowBlank="1" showInputMessage="1" showErrorMessage="1" promptTitle="Quantity" prompt="Please enter the Quantity for this item. " errorTitle="Invalid Entry" error="Only Numeric Values are allowed. " sqref="F20:F21 F15:F16 F18 F23:F24 F27 F30 F32">
      <formula1>0</formula1>
      <formula2>999999999999999</formula2>
    </dataValidation>
    <dataValidation type="list" allowBlank="1" showErrorMessage="1" sqref="D13:D14 K15:K16 D17 K18 D19 K20:K21 D22 K23:K24 D25:D26 K27 D28:D29 K30 D31 K32:K33">
      <formula1>"Partial Conversion,Full Conversion"</formula1>
      <formula2>0</formula2>
    </dataValidation>
    <dataValidation type="decimal" allowBlank="1" showInputMessage="1" showErrorMessage="1" promptTitle="Rate Entry" prompt="Please enter the Basic Price in Rupees for this item. " errorTitle="Invaid Entry" error="Only Numeric Values are allowed. " sqref="G15:H16 G18:H18 G20:H21 G23:H24 G27:H27 G30:H30 G32:H33">
      <formula1>0</formula1>
      <formula2>999999999999999</formula2>
    </dataValidation>
    <dataValidation allowBlank="1" showInputMessage="1" showErrorMessage="1" promptTitle="Addition / Deduction" prompt="Please Choose the correct One" sqref="J15:J16 J18 J20:J21 J23:J24 J27 J30 J32:J33">
      <formula1>0</formula1>
      <formula2>0</formula2>
    </dataValidation>
    <dataValidation type="list" showErrorMessage="1" sqref="I15:I16 I18 I20:I21 I23:I24 I27 I30 I32:I33">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6 N18:O18 N20:O21 N23:O24 N27:O27 N30:O30 N32:O3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R16 R18 R20:R21 R23:R24 R27 R30 R32:R3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Q16 Q18 Q20:Q21 Q23:Q24 Q27 Q30 Q32:Q33">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M16 M18 M20:M21 M23:M24 M27 M30 M32:M33">
      <formula1>0</formula1>
      <formula2>999999999999999</formula2>
    </dataValidation>
    <dataValidation type="list" allowBlank="1" showInputMessage="1" showErrorMessage="1" sqref="L28 L29 L30 L31 L13 L14 L15 L16 L17 L18 L19 L20 L21 L22 L23 L24 L25 L26 L27 L33 L32">
      <formula1>"INR"</formula1>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allowBlank="1" showInputMessage="1" showErrorMessage="1" promptTitle="Itemcode/Make" prompt="Please enter text" sqref="C13:C33">
      <formula1>0</formula1>
      <formula2>0</formula2>
    </dataValidation>
    <dataValidation type="decimal" allowBlank="1" showErrorMessage="1" errorTitle="Invalid Entry" error="Only Numeric Values are allowed. " sqref="A13:A33">
      <formula1>0</formula1>
      <formula2>999999999999999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35">
      <formula1>0</formula1>
      <formula2>IF(BoQ1!#REF!&lt;&gt;"Select",99.9,0)</formula2>
    </dataValidation>
  </dataValidations>
  <printOptions/>
  <pageMargins left="0.45" right="0.2" top="0.75" bottom="0.75" header="0.511805555555556" footer="0.511805555555556"/>
  <pageSetup horizontalDpi="300" verticalDpi="300" orientation="landscape" paperSize="9" scale="67"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5">
      <c r="E6" s="89" t="s">
        <v>38</v>
      </c>
      <c r="F6" s="89"/>
      <c r="G6" s="89"/>
      <c r="H6" s="89"/>
      <c r="I6" s="89"/>
      <c r="J6" s="89"/>
      <c r="K6" s="89"/>
    </row>
    <row r="7" spans="5:11" ht="15">
      <c r="E7" s="90"/>
      <c r="F7" s="90"/>
      <c r="G7" s="90"/>
      <c r="H7" s="90"/>
      <c r="I7" s="90"/>
      <c r="J7" s="90"/>
      <c r="K7" s="90"/>
    </row>
    <row r="8" spans="5:11" ht="15">
      <c r="E8" s="90"/>
      <c r="F8" s="90"/>
      <c r="G8" s="90"/>
      <c r="H8" s="90"/>
      <c r="I8" s="90"/>
      <c r="J8" s="90"/>
      <c r="K8" s="90"/>
    </row>
    <row r="9" spans="5:11" ht="15">
      <c r="E9" s="90"/>
      <c r="F9" s="90"/>
      <c r="G9" s="90"/>
      <c r="H9" s="90"/>
      <c r="I9" s="90"/>
      <c r="J9" s="90"/>
      <c r="K9" s="90"/>
    </row>
    <row r="10" spans="5:11" ht="15">
      <c r="E10" s="90"/>
      <c r="F10" s="90"/>
      <c r="G10" s="90"/>
      <c r="H10" s="90"/>
      <c r="I10" s="90"/>
      <c r="J10" s="90"/>
      <c r="K10" s="90"/>
    </row>
    <row r="11" spans="5:11" ht="15">
      <c r="E11" s="90"/>
      <c r="F11" s="90"/>
      <c r="G11" s="90"/>
      <c r="H11" s="90"/>
      <c r="I11" s="90"/>
      <c r="J11" s="90"/>
      <c r="K11" s="90"/>
    </row>
    <row r="12" spans="5:11" ht="15">
      <c r="E12" s="90"/>
      <c r="F12" s="90"/>
      <c r="G12" s="90"/>
      <c r="H12" s="90"/>
      <c r="I12" s="90"/>
      <c r="J12" s="90"/>
      <c r="K12" s="90"/>
    </row>
    <row r="13" spans="5:11" ht="15">
      <c r="E13" s="90"/>
      <c r="F13" s="90"/>
      <c r="G13" s="90"/>
      <c r="H13" s="90"/>
      <c r="I13" s="90"/>
      <c r="J13" s="90"/>
      <c r="K13" s="90"/>
    </row>
    <row r="14" spans="5:11" ht="15">
      <c r="E14" s="90"/>
      <c r="F14" s="90"/>
      <c r="G14" s="90"/>
      <c r="H14" s="90"/>
      <c r="I14" s="90"/>
      <c r="J14" s="90"/>
      <c r="K14" s="90"/>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 User</cp:lastModifiedBy>
  <cp:lastPrinted>2019-03-01T13:08:24Z</cp:lastPrinted>
  <dcterms:created xsi:type="dcterms:W3CDTF">2009-01-30T06:42:42Z</dcterms:created>
  <dcterms:modified xsi:type="dcterms:W3CDTF">2023-04-21T10:40:40Z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