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'BoQ1'!$A$1:$BC$45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<sst xmlns="http://schemas.openxmlformats.org/spreadsheetml/2006/main" count="339" uniqueCount="115">
  <si>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</si>
  <si>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</si>
  <si>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</si>
  <si>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</si>
  <si>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</si>
  <si>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</si>
  <si>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</si>
  <si>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</si>
  <si>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</si>
  <si>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</si>
  <si>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</si>
  <si>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</si>
  <si>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</si>
  <si>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</si>
  <si>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</si>
  <si>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</si>
  <si>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</si>
  <si>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</si>
  <si>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</si>
  <si>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</si>
  <si>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</si>
  <si>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</si>
  <si>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</si>
  <si>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</si>
  <si>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</si>
  <si>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</si>
  <si>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</si>
  <si>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</si>
  <si>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</si>
  <si>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</si>
  <si>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</si>
  <si>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</si>
  <si>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</si>
  <si>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</si>
  <si>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</si>
  <si>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</si>
  <si>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</si>
  <si>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</si>
  <si>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</si>
  <si>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</si>
  <si>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</si>
  <si>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</si>
  <si>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</si>
  <si>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</si>
  <si>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</si>
  <si>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</si>
  <si>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</si>
  <si>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</si>
  <si>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</si>
  <si>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</si>
  <si>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</si>
  <si>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</si>
  <si>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</si>
  <si>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</si>
  <si>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</si>
  <si>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Supplying and drawing following sizes of FRLS PVC insulated copper conductor, single core cable in the existing surface/ recessed steel/ PVC conduit/ PVC truncking as required.</t>
  </si>
  <si>
    <t>3 x 4 sq. mm</t>
  </si>
  <si>
    <t>3 x 10 sq. mm</t>
  </si>
  <si>
    <t>Supplying and fixing copper tube reducer  lug terminals suitable for following size of conductor.</t>
  </si>
  <si>
    <t>10 Sq mm</t>
  </si>
  <si>
    <t>Supplying and fixing following way, single pole and neutral, sheet steel, MCB distribution board, 240 V, on surface/ recess, complete with tinned copper bus bar, neutral bus bar, earth bar, din bar, interconnections, powder painted including earthing etc. as required. (But without MCB/RCCB/Isolator)</t>
  </si>
  <si>
    <t>12 way, Double door</t>
  </si>
  <si>
    <t>Supplying and fixing 5 amps to 32 amps rating, 240/415 volts, "C" curve, miniature circuit breaker suitable for inductive load of following poles in the existing MCB DB complete with connections, testing and commissioning etc. as required.</t>
  </si>
  <si>
    <t>Single pole</t>
  </si>
  <si>
    <t>Supplying and fixing of 63 amp rating, 'C' Curve Double pole, 240/415 V, 10kA MCB in the existing MCB DB complete with connections, testing and commissioning etc. as required.</t>
  </si>
  <si>
    <r>
      <t xml:space="preserve">Supplying and fixing following rating, double pole, (single phase and neutral), 240 V, residual current circuit breaker (RCCB), having a sensitivity current </t>
    </r>
    <r>
      <rPr>
        <sz val="12"/>
        <rFont val="Arial Narrow"/>
        <family val="2"/>
      </rPr>
      <t>300 mA</t>
    </r>
    <r>
      <rPr>
        <sz val="12"/>
        <color indexed="8"/>
        <rFont val="Arial Narrow"/>
        <family val="2"/>
      </rPr>
      <t xml:space="preserve"> in the existing MCB DB
complete with connections, testing and commissioning etc. as required.</t>
    </r>
  </si>
  <si>
    <t xml:space="preserve">63 Amp </t>
  </si>
  <si>
    <t xml:space="preserve">Providing and fixing DLP plastic trunking of size 105 mm x 50 mm without cover on surface as reqd. </t>
  </si>
  <si>
    <t>DLP Trunking</t>
  </si>
  <si>
    <t>Flexible cover 85 mm</t>
  </si>
  <si>
    <t xml:space="preserve">End cap </t>
  </si>
  <si>
    <t>Internal angle.</t>
  </si>
  <si>
    <t>External angle</t>
  </si>
  <si>
    <t xml:space="preserve">Flat angle </t>
  </si>
  <si>
    <t>cover joint</t>
  </si>
  <si>
    <t>Base joint</t>
  </si>
  <si>
    <t>6/8 Modules clip on frame  with finishing plate for 85 mm cover</t>
  </si>
  <si>
    <t xml:space="preserve">Modular 16A/20 amps switch on the existing modular plate &amp; switch box / channel including connection. </t>
  </si>
  <si>
    <t xml:space="preserve">Modular 6/16 amps multi socket on the existing moudular plate &amp; switch box including connection. </t>
  </si>
  <si>
    <t>Supplying, installation DLP mini- trunking 32mm x 20mm and accessories white-system with independent cover- without central partion etc. as reqd.</t>
  </si>
  <si>
    <t>Mini- trunking</t>
  </si>
  <si>
    <t>End cap left or right</t>
  </si>
  <si>
    <t>Internal/ external angle</t>
  </si>
  <si>
    <t>Flat junction</t>
  </si>
  <si>
    <t>Mtr.</t>
  </si>
  <si>
    <t>Each</t>
  </si>
  <si>
    <t>Each.</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</si>
  <si>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</si>
  <si>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</si>
  <si>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</si>
  <si>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</si>
  <si>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</si>
  <si>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</si>
  <si>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</si>
  <si>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</si>
  <si>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</si>
  <si>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</si>
  <si>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</si>
  <si>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</si>
  <si>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</si>
  <si>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</si>
  <si>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</si>
  <si>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</si>
  <si>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</si>
  <si>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</si>
  <si>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</si>
  <si>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</si>
  <si>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</si>
  <si>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</si>
  <si>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</si>
  <si>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</si>
  <si>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</si>
  <si>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Name of Work: Providing &amp; fixing of power point with allied electrical work at room no 105 New IME Building IIT Kanpur</t>
  </si>
  <si>
    <t>Contract No:   95/IWD/ED/807  Dated: 25.02.2022</t>
  </si>
  <si>
    <t>Tender Inviting Authority: Executive Engineer</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</si>
</sst>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7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color indexed="8"/>
      <name val="Arial Narrow"/>
      <family val="2"/>
    </font>
    <font>
      <sz val="12"/>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sz val="12"/>
      <color theme="1"/>
      <name val="Arial Narrow"/>
      <family val="2"/>
    </font>
    <font>
      <sz val="12"/>
      <color theme="1"/>
      <name val="Calibri"/>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style="hair"/>
      <right style="hair"/>
      <top/>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6">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6"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9" fillId="0" borderId="10" xfId="59" applyNumberFormat="1" applyFont="1" applyFill="1" applyBorder="1" applyAlignment="1">
      <alignment vertical="top" wrapText="1"/>
      <protection/>
    </xf>
    <xf numFmtId="0" fontId="70"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71"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2"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3" fillId="0" borderId="11" xfId="59" applyNumberFormat="1" applyFont="1" applyFill="1" applyBorder="1" applyAlignment="1">
      <alignment vertical="top"/>
      <protection/>
    </xf>
    <xf numFmtId="10" fontId="74"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9" fillId="0" borderId="10" xfId="59" applyNumberFormat="1" applyFont="1" applyFill="1" applyBorder="1" applyAlignment="1">
      <alignment horizontal="center" vertical="top" wrapText="1"/>
      <protection/>
    </xf>
    <xf numFmtId="174" fontId="3" fillId="0" borderId="11" xfId="59" applyNumberFormat="1" applyFont="1" applyFill="1" applyBorder="1" applyAlignment="1">
      <alignment horizontal="center" vertical="top"/>
      <protection/>
    </xf>
    <xf numFmtId="2" fontId="3" fillId="0" borderId="11" xfId="59" applyNumberFormat="1" applyFont="1" applyFill="1" applyBorder="1" applyAlignment="1">
      <alignment horizontal="center" vertical="top"/>
      <protection/>
    </xf>
    <xf numFmtId="0" fontId="75" fillId="0" borderId="11" xfId="0" applyFont="1" applyFill="1" applyBorder="1" applyAlignment="1">
      <alignment horizontal="center" vertical="top"/>
    </xf>
    <xf numFmtId="0" fontId="17" fillId="0" borderId="11" xfId="0" applyFont="1" applyFill="1" applyBorder="1" applyAlignment="1">
      <alignment horizontal="justify" vertical="top" wrapText="1"/>
    </xf>
    <xf numFmtId="0" fontId="17" fillId="0" borderId="11" xfId="0" applyFont="1" applyFill="1" applyBorder="1" applyAlignment="1">
      <alignment horizontal="center" vertical="top" wrapText="1"/>
    </xf>
    <xf numFmtId="0" fontId="76" fillId="0" borderId="11" xfId="0" applyFont="1" applyFill="1" applyBorder="1" applyAlignment="1">
      <alignment horizontal="center" vertical="top"/>
    </xf>
    <xf numFmtId="0" fontId="18" fillId="0" borderId="11" xfId="0" applyFont="1" applyFill="1" applyBorder="1" applyAlignment="1">
      <alignment horizontal="center" vertical="top" wrapText="1"/>
    </xf>
    <xf numFmtId="0" fontId="17" fillId="0" borderId="21" xfId="0" applyFont="1" applyFill="1" applyBorder="1" applyAlignment="1">
      <alignment horizontal="justify" vertical="top" wrapText="1"/>
    </xf>
    <xf numFmtId="2" fontId="18" fillId="0" borderId="11" xfId="0" applyNumberFormat="1" applyFont="1" applyFill="1" applyBorder="1" applyAlignment="1">
      <alignment horizontal="center" vertical="top"/>
    </xf>
    <xf numFmtId="0" fontId="18" fillId="0" borderId="11" xfId="0" applyFont="1" applyFill="1" applyBorder="1" applyAlignment="1">
      <alignment horizontal="justify" vertical="top"/>
    </xf>
    <xf numFmtId="0" fontId="18" fillId="0" borderId="11" xfId="0" applyFont="1" applyFill="1" applyBorder="1" applyAlignment="1">
      <alignment horizontal="left" vertical="top"/>
    </xf>
    <xf numFmtId="0" fontId="18" fillId="0" borderId="11" xfId="0" applyFont="1" applyFill="1" applyBorder="1" applyAlignment="1">
      <alignment horizontal="left" wrapText="1"/>
    </xf>
    <xf numFmtId="2" fontId="18" fillId="0" borderId="11" xfId="0" applyNumberFormat="1" applyFont="1" applyFill="1" applyBorder="1" applyAlignment="1">
      <alignment horizontal="center" vertical="top" wrapText="1"/>
    </xf>
    <xf numFmtId="0" fontId="18" fillId="0" borderId="11" xfId="0" applyFont="1" applyFill="1" applyBorder="1" applyAlignment="1">
      <alignment horizontal="left" vertical="top" wrapText="1"/>
    </xf>
    <xf numFmtId="0" fontId="75" fillId="0" borderId="11" xfId="0" applyFont="1" applyFill="1" applyBorder="1" applyAlignment="1">
      <alignment horizontal="justify" vertical="top" wrapText="1"/>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7"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46"/>
  <sheetViews>
    <sheetView showGridLines="0" showZeros="0" zoomScale="75" zoomScaleNormal="75" zoomScalePageLayoutView="0" workbookViewId="0" topLeftCell="A1">
      <selection activeCell="D44" sqref="D44"/>
    </sheetView>
  </sheetViews>
  <sheetFormatPr defaultColWidth="9.140625" defaultRowHeight="15"/>
  <cols>
    <col min="1" max="1" width="14.8515625" style="28" customWidth="1"/>
    <col min="2" max="2" width="44.57421875" style="28" customWidth="1"/>
    <col min="3" max="3" width="19.421875" style="28" hidden="1"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59"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hidden="1"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89" t="str">
        <f>B2&amp;" BoQ"</f>
        <v>Percentage BoQ</v>
      </c>
      <c r="B1" s="89"/>
      <c r="C1" s="89"/>
      <c r="D1" s="89"/>
      <c r="E1" s="89"/>
      <c r="F1" s="89"/>
      <c r="G1" s="89"/>
      <c r="H1" s="89"/>
      <c r="I1" s="89"/>
      <c r="J1" s="89"/>
      <c r="K1" s="89"/>
      <c r="L1" s="89"/>
      <c r="O1" s="2"/>
      <c r="P1" s="2"/>
      <c r="Q1" s="3"/>
      <c r="IE1" s="3"/>
      <c r="IF1" s="3"/>
      <c r="IG1" s="3"/>
      <c r="IH1" s="3"/>
      <c r="II1" s="3"/>
    </row>
    <row r="2" spans="1:17" s="1" customFormat="1" ht="25.5" customHeight="1" hidden="1">
      <c r="A2" s="30" t="s">
        <v>3</v>
      </c>
      <c r="B2" s="30" t="s">
        <v>45</v>
      </c>
      <c r="C2" s="30" t="s">
        <v>4</v>
      </c>
      <c r="D2" s="30" t="s">
        <v>5</v>
      </c>
      <c r="E2" s="30"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90" t="s">
        <v>114</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IE4" s="6"/>
      <c r="IF4" s="6"/>
      <c r="IG4" s="6"/>
      <c r="IH4" s="6"/>
      <c r="II4" s="6"/>
    </row>
    <row r="5" spans="1:243" s="5" customFormat="1" ht="30.75" customHeight="1">
      <c r="A5" s="90" t="s">
        <v>112</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6"/>
      <c r="IF5" s="6"/>
      <c r="IG5" s="6"/>
      <c r="IH5" s="6"/>
      <c r="II5" s="6"/>
    </row>
    <row r="6" spans="1:243" s="5" customFormat="1" ht="30.75" customHeight="1">
      <c r="A6" s="90" t="s">
        <v>113</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6"/>
      <c r="IF6" s="6"/>
      <c r="IG6" s="6"/>
      <c r="IH6" s="6"/>
      <c r="II6" s="6"/>
    </row>
    <row r="7" spans="1:243" s="5" customFormat="1" ht="29.25" customHeight="1" hidden="1">
      <c r="A7" s="91" t="s">
        <v>7</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IE7" s="6"/>
      <c r="IF7" s="6"/>
      <c r="IG7" s="6"/>
      <c r="IH7" s="6"/>
      <c r="II7" s="6"/>
    </row>
    <row r="8" spans="1:243" s="7" customFormat="1" ht="58.5" customHeight="1">
      <c r="A8" s="31" t="s">
        <v>51</v>
      </c>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4"/>
      <c r="IE8" s="8"/>
      <c r="IF8" s="8"/>
      <c r="IG8" s="8"/>
      <c r="IH8" s="8"/>
      <c r="II8" s="8"/>
    </row>
    <row r="9" spans="1:243" s="9" customFormat="1" ht="61.5" customHeight="1">
      <c r="A9" s="83" t="s">
        <v>8</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53</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7" t="s">
        <v>52</v>
      </c>
      <c r="BB11" s="33" t="s">
        <v>30</v>
      </c>
      <c r="BC11" s="33"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1" customFormat="1" ht="78.75">
      <c r="A13" s="70">
        <v>1</v>
      </c>
      <c r="B13" s="71" t="s">
        <v>55</v>
      </c>
      <c r="C13" s="34" t="s">
        <v>33</v>
      </c>
      <c r="D13" s="35"/>
      <c r="E13" s="15"/>
      <c r="F13" s="36"/>
      <c r="G13" s="16"/>
      <c r="H13" s="16"/>
      <c r="I13" s="36"/>
      <c r="J13" s="17"/>
      <c r="K13" s="18"/>
      <c r="L13" s="18"/>
      <c r="M13" s="19"/>
      <c r="N13" s="20"/>
      <c r="O13" s="20"/>
      <c r="P13" s="37"/>
      <c r="Q13" s="20"/>
      <c r="R13" s="20"/>
      <c r="S13" s="37"/>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9"/>
      <c r="BB13" s="40"/>
      <c r="BC13" s="41"/>
      <c r="IE13" s="22">
        <v>1</v>
      </c>
      <c r="IF13" s="22" t="s">
        <v>32</v>
      </c>
      <c r="IG13" s="22" t="s">
        <v>33</v>
      </c>
      <c r="IH13" s="22">
        <v>10</v>
      </c>
      <c r="II13" s="22" t="s">
        <v>34</v>
      </c>
    </row>
    <row r="14" spans="1:243" s="21" customFormat="1" ht="28.5">
      <c r="A14" s="70">
        <v>1.1</v>
      </c>
      <c r="B14" s="71" t="s">
        <v>56</v>
      </c>
      <c r="C14" s="34" t="s">
        <v>39</v>
      </c>
      <c r="D14" s="68">
        <v>170</v>
      </c>
      <c r="E14" s="72" t="s">
        <v>84</v>
      </c>
      <c r="F14" s="69">
        <v>102.59</v>
      </c>
      <c r="G14" s="23"/>
      <c r="H14" s="16"/>
      <c r="I14" s="36" t="s">
        <v>36</v>
      </c>
      <c r="J14" s="17">
        <f>IF(I14="Less(-)",-1,1)</f>
        <v>1</v>
      </c>
      <c r="K14" s="18" t="s">
        <v>46</v>
      </c>
      <c r="L14" s="18" t="s">
        <v>6</v>
      </c>
      <c r="M14" s="42"/>
      <c r="N14" s="23"/>
      <c r="O14" s="23"/>
      <c r="P14" s="43"/>
      <c r="Q14" s="23"/>
      <c r="R14" s="23"/>
      <c r="S14" s="43"/>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60">
        <f>total_amount_ba($B$2,$D$2,D14,F14,J14,K14,M14)</f>
        <v>17440.3</v>
      </c>
      <c r="BB14" s="66">
        <f>BA14+SUM(N14:AZ14)</f>
        <v>17440.3</v>
      </c>
      <c r="BC14" s="41" t="str">
        <f>SpellNumber(L14,BB14)</f>
        <v>INR  Seventeen Thousand Four Hundred &amp; Forty  and Paise Thirty Only</v>
      </c>
      <c r="IE14" s="22">
        <v>1.01</v>
      </c>
      <c r="IF14" s="22" t="s">
        <v>37</v>
      </c>
      <c r="IG14" s="22" t="s">
        <v>33</v>
      </c>
      <c r="IH14" s="22">
        <v>123.223</v>
      </c>
      <c r="II14" s="22" t="s">
        <v>35</v>
      </c>
    </row>
    <row r="15" spans="1:243" s="21" customFormat="1" ht="30" customHeight="1">
      <c r="A15" s="70">
        <v>1.2</v>
      </c>
      <c r="B15" s="71" t="s">
        <v>57</v>
      </c>
      <c r="C15" s="34" t="s">
        <v>40</v>
      </c>
      <c r="D15" s="68">
        <v>50</v>
      </c>
      <c r="E15" s="72" t="s">
        <v>84</v>
      </c>
      <c r="F15" s="69">
        <v>390.18</v>
      </c>
      <c r="G15" s="23"/>
      <c r="H15" s="23"/>
      <c r="I15" s="36" t="s">
        <v>36</v>
      </c>
      <c r="J15" s="17">
        <f>IF(I15="Less(-)",-1,1)</f>
        <v>1</v>
      </c>
      <c r="K15" s="18" t="s">
        <v>46</v>
      </c>
      <c r="L15" s="18" t="s">
        <v>6</v>
      </c>
      <c r="M15" s="44"/>
      <c r="N15" s="23"/>
      <c r="O15" s="23"/>
      <c r="P15" s="43"/>
      <c r="Q15" s="23"/>
      <c r="R15" s="23"/>
      <c r="S15" s="43"/>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60">
        <f>total_amount_ba($B$2,$D$2,D15,F15,J15,K15,M15)</f>
        <v>19509</v>
      </c>
      <c r="BB15" s="66">
        <f>BA15+SUM(N15:AZ15)</f>
        <v>19509</v>
      </c>
      <c r="BC15" s="41" t="str">
        <f>SpellNumber(L15,BB15)</f>
        <v>INR  Nineteen Thousand Five Hundred &amp; Nine  Only</v>
      </c>
      <c r="IE15" s="22">
        <v>1.02</v>
      </c>
      <c r="IF15" s="22" t="s">
        <v>38</v>
      </c>
      <c r="IG15" s="22" t="s">
        <v>39</v>
      </c>
      <c r="IH15" s="22">
        <v>213</v>
      </c>
      <c r="II15" s="22" t="s">
        <v>35</v>
      </c>
    </row>
    <row r="16" spans="1:243" s="21" customFormat="1" ht="38.25" customHeight="1">
      <c r="A16" s="70">
        <v>2</v>
      </c>
      <c r="B16" s="71" t="s">
        <v>58</v>
      </c>
      <c r="C16" s="34" t="s">
        <v>42</v>
      </c>
      <c r="D16" s="35"/>
      <c r="E16" s="15"/>
      <c r="F16" s="36"/>
      <c r="G16" s="16"/>
      <c r="H16" s="16"/>
      <c r="I16" s="36"/>
      <c r="J16" s="17"/>
      <c r="K16" s="18"/>
      <c r="L16" s="18"/>
      <c r="M16" s="19"/>
      <c r="N16" s="20"/>
      <c r="O16" s="20"/>
      <c r="P16" s="37"/>
      <c r="Q16" s="20"/>
      <c r="R16" s="20"/>
      <c r="S16" s="37"/>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9"/>
      <c r="BB16" s="40"/>
      <c r="BC16" s="41"/>
      <c r="IE16" s="22">
        <v>2</v>
      </c>
      <c r="IF16" s="22" t="s">
        <v>32</v>
      </c>
      <c r="IG16" s="22" t="s">
        <v>40</v>
      </c>
      <c r="IH16" s="22">
        <v>10</v>
      </c>
      <c r="II16" s="22" t="s">
        <v>35</v>
      </c>
    </row>
    <row r="17" spans="1:243" s="21" customFormat="1" ht="28.5">
      <c r="A17" s="70">
        <v>2.1</v>
      </c>
      <c r="B17" s="71" t="s">
        <v>59</v>
      </c>
      <c r="C17" s="34" t="s">
        <v>43</v>
      </c>
      <c r="D17" s="68">
        <v>12</v>
      </c>
      <c r="E17" s="72" t="s">
        <v>85</v>
      </c>
      <c r="F17" s="69">
        <v>102.59</v>
      </c>
      <c r="G17" s="23"/>
      <c r="H17" s="23"/>
      <c r="I17" s="36" t="s">
        <v>36</v>
      </c>
      <c r="J17" s="17">
        <f aca="true" t="shared" si="0" ref="J17:J32">IF(I17="Less(-)",-1,1)</f>
        <v>1</v>
      </c>
      <c r="K17" s="18" t="s">
        <v>46</v>
      </c>
      <c r="L17" s="18" t="s">
        <v>6</v>
      </c>
      <c r="M17" s="44"/>
      <c r="N17" s="23"/>
      <c r="O17" s="23"/>
      <c r="P17" s="43"/>
      <c r="Q17" s="23"/>
      <c r="R17" s="23"/>
      <c r="S17" s="43"/>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60">
        <f aca="true" t="shared" si="1" ref="BA17:BA32">total_amount_ba($B$2,$D$2,D17,F17,J17,K17,M17)</f>
        <v>1231.08</v>
      </c>
      <c r="BB17" s="66">
        <f aca="true" t="shared" si="2" ref="BB17:BB32">BA17+SUM(N17:AZ17)</f>
        <v>1231.08</v>
      </c>
      <c r="BC17" s="41" t="str">
        <f aca="true" t="shared" si="3" ref="BC17:BC24">SpellNumber(L17,BB17)</f>
        <v>INR  One Thousand Two Hundred &amp; Thirty One  and Paise Eight Only</v>
      </c>
      <c r="IE17" s="22">
        <v>3</v>
      </c>
      <c r="IF17" s="22" t="s">
        <v>41</v>
      </c>
      <c r="IG17" s="22" t="s">
        <v>42</v>
      </c>
      <c r="IH17" s="22">
        <v>10</v>
      </c>
      <c r="II17" s="22" t="s">
        <v>35</v>
      </c>
    </row>
    <row r="18" spans="1:243" s="21" customFormat="1" ht="141.75">
      <c r="A18" s="70">
        <v>3</v>
      </c>
      <c r="B18" s="71" t="s">
        <v>60</v>
      </c>
      <c r="C18" s="34" t="s">
        <v>87</v>
      </c>
      <c r="D18" s="35"/>
      <c r="E18" s="15"/>
      <c r="F18" s="36"/>
      <c r="G18" s="16"/>
      <c r="H18" s="16"/>
      <c r="I18" s="36"/>
      <c r="J18" s="17"/>
      <c r="K18" s="18"/>
      <c r="L18" s="18"/>
      <c r="M18" s="19"/>
      <c r="N18" s="20"/>
      <c r="O18" s="20"/>
      <c r="P18" s="37"/>
      <c r="Q18" s="20"/>
      <c r="R18" s="20"/>
      <c r="S18" s="37"/>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9"/>
      <c r="BB18" s="40"/>
      <c r="BC18" s="41"/>
      <c r="IE18" s="22">
        <v>1.01</v>
      </c>
      <c r="IF18" s="22" t="s">
        <v>37</v>
      </c>
      <c r="IG18" s="22" t="s">
        <v>33</v>
      </c>
      <c r="IH18" s="22">
        <v>123.223</v>
      </c>
      <c r="II18" s="22" t="s">
        <v>35</v>
      </c>
    </row>
    <row r="19" spans="1:243" s="21" customFormat="1" ht="28.5">
      <c r="A19" s="70">
        <v>3.1</v>
      </c>
      <c r="B19" s="71" t="s">
        <v>61</v>
      </c>
      <c r="C19" s="34" t="s">
        <v>88</v>
      </c>
      <c r="D19" s="68">
        <v>1</v>
      </c>
      <c r="E19" s="72" t="s">
        <v>85</v>
      </c>
      <c r="F19" s="69">
        <v>1800.09</v>
      </c>
      <c r="G19" s="23"/>
      <c r="H19" s="23"/>
      <c r="I19" s="36" t="s">
        <v>36</v>
      </c>
      <c r="J19" s="17">
        <f t="shared" si="0"/>
        <v>1</v>
      </c>
      <c r="K19" s="18" t="s">
        <v>46</v>
      </c>
      <c r="L19" s="18" t="s">
        <v>6</v>
      </c>
      <c r="M19" s="44"/>
      <c r="N19" s="23"/>
      <c r="O19" s="23"/>
      <c r="P19" s="43"/>
      <c r="Q19" s="23"/>
      <c r="R19" s="23"/>
      <c r="S19" s="43"/>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45"/>
      <c r="AV19" s="38"/>
      <c r="AW19" s="38"/>
      <c r="AX19" s="38"/>
      <c r="AY19" s="38"/>
      <c r="AZ19" s="38"/>
      <c r="BA19" s="60">
        <f t="shared" si="1"/>
        <v>1800.09</v>
      </c>
      <c r="BB19" s="66">
        <f t="shared" si="2"/>
        <v>1800.09</v>
      </c>
      <c r="BC19" s="41" t="str">
        <f t="shared" si="3"/>
        <v>INR  One Thousand Eight Hundred    and Paise Nine Only</v>
      </c>
      <c r="IE19" s="22">
        <v>1.02</v>
      </c>
      <c r="IF19" s="22" t="s">
        <v>38</v>
      </c>
      <c r="IG19" s="22" t="s">
        <v>39</v>
      </c>
      <c r="IH19" s="22">
        <v>213</v>
      </c>
      <c r="II19" s="22" t="s">
        <v>35</v>
      </c>
    </row>
    <row r="20" spans="1:243" s="21" customFormat="1" ht="87" customHeight="1">
      <c r="A20" s="70">
        <v>4</v>
      </c>
      <c r="B20" s="71" t="s">
        <v>62</v>
      </c>
      <c r="C20" s="34" t="s">
        <v>89</v>
      </c>
      <c r="D20" s="35"/>
      <c r="E20" s="15"/>
      <c r="F20" s="36"/>
      <c r="G20" s="16"/>
      <c r="H20" s="16"/>
      <c r="I20" s="36"/>
      <c r="J20" s="17"/>
      <c r="K20" s="18"/>
      <c r="L20" s="18"/>
      <c r="M20" s="19"/>
      <c r="N20" s="20"/>
      <c r="O20" s="20"/>
      <c r="P20" s="37"/>
      <c r="Q20" s="20"/>
      <c r="R20" s="20"/>
      <c r="S20" s="37"/>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9"/>
      <c r="BB20" s="40"/>
      <c r="BC20" s="41"/>
      <c r="IE20" s="22">
        <v>2</v>
      </c>
      <c r="IF20" s="22" t="s">
        <v>32</v>
      </c>
      <c r="IG20" s="22" t="s">
        <v>40</v>
      </c>
      <c r="IH20" s="22">
        <v>10</v>
      </c>
      <c r="II20" s="22" t="s">
        <v>35</v>
      </c>
    </row>
    <row r="21" spans="1:243" s="21" customFormat="1" ht="28.5">
      <c r="A21" s="70">
        <v>4.1</v>
      </c>
      <c r="B21" s="71" t="s">
        <v>63</v>
      </c>
      <c r="C21" s="34" t="s">
        <v>90</v>
      </c>
      <c r="D21" s="68">
        <v>12</v>
      </c>
      <c r="E21" s="72" t="s">
        <v>85</v>
      </c>
      <c r="F21" s="69">
        <v>174.48</v>
      </c>
      <c r="G21" s="23"/>
      <c r="H21" s="23"/>
      <c r="I21" s="36" t="s">
        <v>36</v>
      </c>
      <c r="J21" s="17">
        <f t="shared" si="0"/>
        <v>1</v>
      </c>
      <c r="K21" s="18" t="s">
        <v>46</v>
      </c>
      <c r="L21" s="18" t="s">
        <v>6</v>
      </c>
      <c r="M21" s="44"/>
      <c r="N21" s="23"/>
      <c r="O21" s="23"/>
      <c r="P21" s="43"/>
      <c r="Q21" s="23"/>
      <c r="R21" s="23"/>
      <c r="S21" s="43"/>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60">
        <f t="shared" si="1"/>
        <v>2093.76</v>
      </c>
      <c r="BB21" s="66">
        <f t="shared" si="2"/>
        <v>2093.76</v>
      </c>
      <c r="BC21" s="41" t="str">
        <f t="shared" si="3"/>
        <v>INR  Two Thousand  &amp;Ninety Three  and Paise Seventy Six Only</v>
      </c>
      <c r="IE21" s="22">
        <v>3</v>
      </c>
      <c r="IF21" s="22" t="s">
        <v>41</v>
      </c>
      <c r="IG21" s="22" t="s">
        <v>42</v>
      </c>
      <c r="IH21" s="22">
        <v>10</v>
      </c>
      <c r="II21" s="22" t="s">
        <v>35</v>
      </c>
    </row>
    <row r="22" spans="1:243" s="21" customFormat="1" ht="94.5">
      <c r="A22" s="70">
        <v>5</v>
      </c>
      <c r="B22" s="71" t="s">
        <v>64</v>
      </c>
      <c r="C22" s="34" t="s">
        <v>91</v>
      </c>
      <c r="D22" s="68">
        <v>1</v>
      </c>
      <c r="E22" s="72" t="s">
        <v>85</v>
      </c>
      <c r="F22" s="69">
        <v>1186.32</v>
      </c>
      <c r="G22" s="23"/>
      <c r="H22" s="23"/>
      <c r="I22" s="36" t="s">
        <v>36</v>
      </c>
      <c r="J22" s="17">
        <f t="shared" si="0"/>
        <v>1</v>
      </c>
      <c r="K22" s="18" t="s">
        <v>46</v>
      </c>
      <c r="L22" s="18" t="s">
        <v>6</v>
      </c>
      <c r="M22" s="44"/>
      <c r="N22" s="23"/>
      <c r="O22" s="23"/>
      <c r="P22" s="43"/>
      <c r="Q22" s="23"/>
      <c r="R22" s="23"/>
      <c r="S22" s="43"/>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60">
        <f t="shared" si="1"/>
        <v>1186.32</v>
      </c>
      <c r="BB22" s="66">
        <f t="shared" si="2"/>
        <v>1186.32</v>
      </c>
      <c r="BC22" s="41" t="str">
        <f t="shared" si="3"/>
        <v>INR  One Thousand One Hundred &amp; Eighty Six  and Paise Thirty Two Only</v>
      </c>
      <c r="IE22" s="22">
        <v>1.01</v>
      </c>
      <c r="IF22" s="22" t="s">
        <v>37</v>
      </c>
      <c r="IG22" s="22" t="s">
        <v>33</v>
      </c>
      <c r="IH22" s="22">
        <v>123.223</v>
      </c>
      <c r="II22" s="22" t="s">
        <v>35</v>
      </c>
    </row>
    <row r="23" spans="1:243" s="21" customFormat="1" ht="126">
      <c r="A23" s="73">
        <v>6</v>
      </c>
      <c r="B23" s="71" t="s">
        <v>65</v>
      </c>
      <c r="C23" s="34" t="s">
        <v>92</v>
      </c>
      <c r="D23" s="35"/>
      <c r="E23" s="15"/>
      <c r="F23" s="36"/>
      <c r="G23" s="16"/>
      <c r="H23" s="16"/>
      <c r="I23" s="36"/>
      <c r="J23" s="17"/>
      <c r="K23" s="18"/>
      <c r="L23" s="18"/>
      <c r="M23" s="19"/>
      <c r="N23" s="20"/>
      <c r="O23" s="20"/>
      <c r="P23" s="37"/>
      <c r="Q23" s="20"/>
      <c r="R23" s="20"/>
      <c r="S23" s="37"/>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9"/>
      <c r="BB23" s="40"/>
      <c r="BC23" s="41"/>
      <c r="IE23" s="22">
        <v>1.02</v>
      </c>
      <c r="IF23" s="22" t="s">
        <v>38</v>
      </c>
      <c r="IG23" s="22" t="s">
        <v>39</v>
      </c>
      <c r="IH23" s="22">
        <v>213</v>
      </c>
      <c r="II23" s="22" t="s">
        <v>35</v>
      </c>
    </row>
    <row r="24" spans="1:243" s="21" customFormat="1" ht="28.5">
      <c r="A24" s="73">
        <v>6.1</v>
      </c>
      <c r="B24" s="71" t="s">
        <v>66</v>
      </c>
      <c r="C24" s="34" t="s">
        <v>93</v>
      </c>
      <c r="D24" s="68">
        <v>1</v>
      </c>
      <c r="E24" s="73" t="s">
        <v>85</v>
      </c>
      <c r="F24" s="69">
        <v>2314.77</v>
      </c>
      <c r="G24" s="23"/>
      <c r="H24" s="23"/>
      <c r="I24" s="36" t="s">
        <v>36</v>
      </c>
      <c r="J24" s="17">
        <f t="shared" si="0"/>
        <v>1</v>
      </c>
      <c r="K24" s="18" t="s">
        <v>46</v>
      </c>
      <c r="L24" s="18" t="s">
        <v>6</v>
      </c>
      <c r="M24" s="44"/>
      <c r="N24" s="23"/>
      <c r="O24" s="23"/>
      <c r="P24" s="43"/>
      <c r="Q24" s="23"/>
      <c r="R24" s="23"/>
      <c r="S24" s="43"/>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60">
        <f t="shared" si="1"/>
        <v>2314.77</v>
      </c>
      <c r="BB24" s="66">
        <f t="shared" si="2"/>
        <v>2314.77</v>
      </c>
      <c r="BC24" s="41" t="str">
        <f t="shared" si="3"/>
        <v>INR  Two Thousand Three Hundred &amp; Fourteen  and Paise Seventy Seven Only</v>
      </c>
      <c r="IE24" s="22">
        <v>2</v>
      </c>
      <c r="IF24" s="22" t="s">
        <v>32</v>
      </c>
      <c r="IG24" s="22" t="s">
        <v>40</v>
      </c>
      <c r="IH24" s="22">
        <v>10</v>
      </c>
      <c r="II24" s="22" t="s">
        <v>35</v>
      </c>
    </row>
    <row r="25" spans="1:243" s="21" customFormat="1" ht="47.25">
      <c r="A25" s="74">
        <v>7</v>
      </c>
      <c r="B25" s="75" t="s">
        <v>67</v>
      </c>
      <c r="C25" s="34" t="s">
        <v>94</v>
      </c>
      <c r="D25" s="35"/>
      <c r="E25" s="15"/>
      <c r="F25" s="36"/>
      <c r="G25" s="16"/>
      <c r="H25" s="16"/>
      <c r="I25" s="36"/>
      <c r="J25" s="17"/>
      <c r="K25" s="18"/>
      <c r="L25" s="18"/>
      <c r="M25" s="19"/>
      <c r="N25" s="20"/>
      <c r="O25" s="20"/>
      <c r="P25" s="37"/>
      <c r="Q25" s="20"/>
      <c r="R25" s="20"/>
      <c r="S25" s="37"/>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9"/>
      <c r="BB25" s="40"/>
      <c r="BC25" s="41"/>
      <c r="IE25" s="22">
        <v>2</v>
      </c>
      <c r="IF25" s="22" t="s">
        <v>32</v>
      </c>
      <c r="IG25" s="22" t="s">
        <v>40</v>
      </c>
      <c r="IH25" s="22">
        <v>10</v>
      </c>
      <c r="II25" s="22" t="s">
        <v>35</v>
      </c>
    </row>
    <row r="26" spans="1:243" s="21" customFormat="1" ht="28.5">
      <c r="A26" s="74">
        <v>7.01</v>
      </c>
      <c r="B26" s="77" t="s">
        <v>68</v>
      </c>
      <c r="C26" s="34" t="s">
        <v>95</v>
      </c>
      <c r="D26" s="68">
        <v>45</v>
      </c>
      <c r="E26" s="76" t="s">
        <v>84</v>
      </c>
      <c r="F26" s="69">
        <v>877.69</v>
      </c>
      <c r="G26" s="23"/>
      <c r="H26" s="23"/>
      <c r="I26" s="36" t="s">
        <v>36</v>
      </c>
      <c r="J26" s="17">
        <f t="shared" si="0"/>
        <v>1</v>
      </c>
      <c r="K26" s="18" t="s">
        <v>46</v>
      </c>
      <c r="L26" s="18" t="s">
        <v>6</v>
      </c>
      <c r="M26" s="44"/>
      <c r="N26" s="23"/>
      <c r="O26" s="23"/>
      <c r="P26" s="43"/>
      <c r="Q26" s="23"/>
      <c r="R26" s="23"/>
      <c r="S26" s="43"/>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60">
        <f t="shared" si="1"/>
        <v>39496.05</v>
      </c>
      <c r="BB26" s="66">
        <f t="shared" si="2"/>
        <v>39496.05</v>
      </c>
      <c r="BC26" s="41" t="str">
        <f aca="true" t="shared" si="4" ref="BC26:BC32">SpellNumber(L26,BB26)</f>
        <v>INR  Thirty Nine Thousand Four Hundred &amp; Ninety Six  and Paise Five Only</v>
      </c>
      <c r="IE26" s="22">
        <v>3</v>
      </c>
      <c r="IF26" s="22" t="s">
        <v>41</v>
      </c>
      <c r="IG26" s="22" t="s">
        <v>42</v>
      </c>
      <c r="IH26" s="22">
        <v>10</v>
      </c>
      <c r="II26" s="22" t="s">
        <v>35</v>
      </c>
    </row>
    <row r="27" spans="1:243" s="21" customFormat="1" ht="28.5">
      <c r="A27" s="74">
        <v>7.02</v>
      </c>
      <c r="B27" s="77" t="s">
        <v>69</v>
      </c>
      <c r="C27" s="34" t="s">
        <v>96</v>
      </c>
      <c r="D27" s="68">
        <v>45</v>
      </c>
      <c r="E27" s="76" t="s">
        <v>84</v>
      </c>
      <c r="F27" s="69">
        <v>386.67</v>
      </c>
      <c r="G27" s="23"/>
      <c r="H27" s="23"/>
      <c r="I27" s="36" t="s">
        <v>36</v>
      </c>
      <c r="J27" s="17">
        <f t="shared" si="0"/>
        <v>1</v>
      </c>
      <c r="K27" s="18" t="s">
        <v>46</v>
      </c>
      <c r="L27" s="18" t="s">
        <v>6</v>
      </c>
      <c r="M27" s="44"/>
      <c r="N27" s="23"/>
      <c r="O27" s="23"/>
      <c r="P27" s="43"/>
      <c r="Q27" s="23"/>
      <c r="R27" s="23"/>
      <c r="S27" s="43"/>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60">
        <f t="shared" si="1"/>
        <v>17400.15</v>
      </c>
      <c r="BB27" s="66">
        <f t="shared" si="2"/>
        <v>17400.15</v>
      </c>
      <c r="BC27" s="41" t="str">
        <f t="shared" si="4"/>
        <v>INR  Seventeen Thousand Four Hundred    and Paise Fifteen Only</v>
      </c>
      <c r="IE27" s="22">
        <v>1.01</v>
      </c>
      <c r="IF27" s="22" t="s">
        <v>37</v>
      </c>
      <c r="IG27" s="22" t="s">
        <v>33</v>
      </c>
      <c r="IH27" s="22">
        <v>123.223</v>
      </c>
      <c r="II27" s="22" t="s">
        <v>35</v>
      </c>
    </row>
    <row r="28" spans="1:243" s="21" customFormat="1" ht="28.5">
      <c r="A28" s="74">
        <v>7.03</v>
      </c>
      <c r="B28" s="78" t="s">
        <v>70</v>
      </c>
      <c r="C28" s="34" t="s">
        <v>97</v>
      </c>
      <c r="D28" s="68">
        <v>6</v>
      </c>
      <c r="E28" s="76" t="s">
        <v>86</v>
      </c>
      <c r="F28" s="69">
        <v>174.48</v>
      </c>
      <c r="G28" s="23"/>
      <c r="H28" s="23"/>
      <c r="I28" s="36" t="s">
        <v>36</v>
      </c>
      <c r="J28" s="17">
        <f t="shared" si="0"/>
        <v>1</v>
      </c>
      <c r="K28" s="18" t="s">
        <v>46</v>
      </c>
      <c r="L28" s="18" t="s">
        <v>6</v>
      </c>
      <c r="M28" s="44"/>
      <c r="N28" s="23"/>
      <c r="O28" s="23"/>
      <c r="P28" s="43"/>
      <c r="Q28" s="23"/>
      <c r="R28" s="23"/>
      <c r="S28" s="43"/>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45"/>
      <c r="AV28" s="38"/>
      <c r="AW28" s="38"/>
      <c r="AX28" s="38"/>
      <c r="AY28" s="38"/>
      <c r="AZ28" s="38"/>
      <c r="BA28" s="60">
        <f t="shared" si="1"/>
        <v>1046.88</v>
      </c>
      <c r="BB28" s="66">
        <f t="shared" si="2"/>
        <v>1046.88</v>
      </c>
      <c r="BC28" s="41" t="str">
        <f t="shared" si="4"/>
        <v>INR  One Thousand  &amp;Forty Six  and Paise Eighty Eight Only</v>
      </c>
      <c r="IE28" s="22">
        <v>1.02</v>
      </c>
      <c r="IF28" s="22" t="s">
        <v>38</v>
      </c>
      <c r="IG28" s="22" t="s">
        <v>39</v>
      </c>
      <c r="IH28" s="22">
        <v>213</v>
      </c>
      <c r="II28" s="22" t="s">
        <v>35</v>
      </c>
    </row>
    <row r="29" spans="1:243" s="21" customFormat="1" ht="28.5">
      <c r="A29" s="74">
        <v>7.04</v>
      </c>
      <c r="B29" s="78" t="s">
        <v>71</v>
      </c>
      <c r="C29" s="34" t="s">
        <v>98</v>
      </c>
      <c r="D29" s="68">
        <v>4</v>
      </c>
      <c r="E29" s="76" t="s">
        <v>86</v>
      </c>
      <c r="F29" s="69">
        <v>476.98</v>
      </c>
      <c r="G29" s="23"/>
      <c r="H29" s="23"/>
      <c r="I29" s="36" t="s">
        <v>36</v>
      </c>
      <c r="J29" s="17">
        <f t="shared" si="0"/>
        <v>1</v>
      </c>
      <c r="K29" s="18" t="s">
        <v>46</v>
      </c>
      <c r="L29" s="18" t="s">
        <v>6</v>
      </c>
      <c r="M29" s="44"/>
      <c r="N29" s="23"/>
      <c r="O29" s="23"/>
      <c r="P29" s="43"/>
      <c r="Q29" s="23"/>
      <c r="R29" s="23"/>
      <c r="S29" s="43"/>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60">
        <f t="shared" si="1"/>
        <v>1907.92</v>
      </c>
      <c r="BB29" s="66">
        <f t="shared" si="2"/>
        <v>1907.92</v>
      </c>
      <c r="BC29" s="41" t="str">
        <f t="shared" si="4"/>
        <v>INR  One Thousand Nine Hundred &amp; Seven  and Paise Ninety Two Only</v>
      </c>
      <c r="IE29" s="22">
        <v>2</v>
      </c>
      <c r="IF29" s="22" t="s">
        <v>32</v>
      </c>
      <c r="IG29" s="22" t="s">
        <v>40</v>
      </c>
      <c r="IH29" s="22">
        <v>10</v>
      </c>
      <c r="II29" s="22" t="s">
        <v>35</v>
      </c>
    </row>
    <row r="30" spans="1:243" s="21" customFormat="1" ht="28.5">
      <c r="A30" s="74">
        <v>7.05</v>
      </c>
      <c r="B30" s="78" t="s">
        <v>72</v>
      </c>
      <c r="C30" s="34" t="s">
        <v>99</v>
      </c>
      <c r="D30" s="68">
        <v>4</v>
      </c>
      <c r="E30" s="76" t="s">
        <v>86</v>
      </c>
      <c r="F30" s="69">
        <v>487.51</v>
      </c>
      <c r="G30" s="23"/>
      <c r="H30" s="23"/>
      <c r="I30" s="36" t="s">
        <v>36</v>
      </c>
      <c r="J30" s="17">
        <f t="shared" si="0"/>
        <v>1</v>
      </c>
      <c r="K30" s="18" t="s">
        <v>46</v>
      </c>
      <c r="L30" s="18" t="s">
        <v>6</v>
      </c>
      <c r="M30" s="44"/>
      <c r="N30" s="23"/>
      <c r="O30" s="23"/>
      <c r="P30" s="43"/>
      <c r="Q30" s="23"/>
      <c r="R30" s="23"/>
      <c r="S30" s="43"/>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60">
        <f t="shared" si="1"/>
        <v>1950.04</v>
      </c>
      <c r="BB30" s="66">
        <f t="shared" si="2"/>
        <v>1950.04</v>
      </c>
      <c r="BC30" s="41" t="str">
        <f t="shared" si="4"/>
        <v>INR  One Thousand Nine Hundred &amp; Fifty  and Paise Four Only</v>
      </c>
      <c r="IE30" s="22">
        <v>3</v>
      </c>
      <c r="IF30" s="22" t="s">
        <v>41</v>
      </c>
      <c r="IG30" s="22" t="s">
        <v>42</v>
      </c>
      <c r="IH30" s="22">
        <v>10</v>
      </c>
      <c r="II30" s="22" t="s">
        <v>35</v>
      </c>
    </row>
    <row r="31" spans="1:243" s="21" customFormat="1" ht="28.5">
      <c r="A31" s="74">
        <v>7.06</v>
      </c>
      <c r="B31" s="78" t="s">
        <v>73</v>
      </c>
      <c r="C31" s="34" t="s">
        <v>100</v>
      </c>
      <c r="D31" s="68">
        <v>4</v>
      </c>
      <c r="E31" s="76" t="s">
        <v>86</v>
      </c>
      <c r="F31" s="69">
        <v>672.51</v>
      </c>
      <c r="G31" s="23"/>
      <c r="H31" s="23"/>
      <c r="I31" s="36" t="s">
        <v>36</v>
      </c>
      <c r="J31" s="17">
        <f t="shared" si="0"/>
        <v>1</v>
      </c>
      <c r="K31" s="18" t="s">
        <v>46</v>
      </c>
      <c r="L31" s="18" t="s">
        <v>6</v>
      </c>
      <c r="M31" s="44"/>
      <c r="N31" s="23"/>
      <c r="O31" s="23"/>
      <c r="P31" s="43"/>
      <c r="Q31" s="23"/>
      <c r="R31" s="23"/>
      <c r="S31" s="43"/>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60">
        <f t="shared" si="1"/>
        <v>2690.04</v>
      </c>
      <c r="BB31" s="66">
        <f t="shared" si="2"/>
        <v>2690.04</v>
      </c>
      <c r="BC31" s="41" t="str">
        <f t="shared" si="4"/>
        <v>INR  Two Thousand Six Hundred &amp; Ninety  and Paise Four Only</v>
      </c>
      <c r="IE31" s="22">
        <v>1.01</v>
      </c>
      <c r="IF31" s="22" t="s">
        <v>37</v>
      </c>
      <c r="IG31" s="22" t="s">
        <v>33</v>
      </c>
      <c r="IH31" s="22">
        <v>123.223</v>
      </c>
      <c r="II31" s="22" t="s">
        <v>35</v>
      </c>
    </row>
    <row r="32" spans="1:243" s="21" customFormat="1" ht="28.5">
      <c r="A32" s="74">
        <v>7.07</v>
      </c>
      <c r="B32" s="78" t="s">
        <v>74</v>
      </c>
      <c r="C32" s="34" t="s">
        <v>101</v>
      </c>
      <c r="D32" s="68">
        <v>20</v>
      </c>
      <c r="E32" s="76" t="s">
        <v>86</v>
      </c>
      <c r="F32" s="69">
        <v>198.16</v>
      </c>
      <c r="G32" s="23"/>
      <c r="H32" s="23"/>
      <c r="I32" s="36" t="s">
        <v>36</v>
      </c>
      <c r="J32" s="17">
        <f t="shared" si="0"/>
        <v>1</v>
      </c>
      <c r="K32" s="18" t="s">
        <v>46</v>
      </c>
      <c r="L32" s="18" t="s">
        <v>6</v>
      </c>
      <c r="M32" s="44"/>
      <c r="N32" s="23"/>
      <c r="O32" s="23"/>
      <c r="P32" s="43"/>
      <c r="Q32" s="23"/>
      <c r="R32" s="23"/>
      <c r="S32" s="43"/>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60">
        <f t="shared" si="1"/>
        <v>3963.2</v>
      </c>
      <c r="BB32" s="66">
        <f t="shared" si="2"/>
        <v>3963.2</v>
      </c>
      <c r="BC32" s="41" t="str">
        <f t="shared" si="4"/>
        <v>INR  Three Thousand Nine Hundred &amp; Sixty Three  and Paise Twenty Only</v>
      </c>
      <c r="IE32" s="22">
        <v>1.02</v>
      </c>
      <c r="IF32" s="22" t="s">
        <v>38</v>
      </c>
      <c r="IG32" s="22" t="s">
        <v>39</v>
      </c>
      <c r="IH32" s="22">
        <v>213</v>
      </c>
      <c r="II32" s="22" t="s">
        <v>35</v>
      </c>
    </row>
    <row r="33" spans="1:243" s="21" customFormat="1" ht="28.5">
      <c r="A33" s="74">
        <v>7.08</v>
      </c>
      <c r="B33" s="78" t="s">
        <v>75</v>
      </c>
      <c r="C33" s="34" t="s">
        <v>102</v>
      </c>
      <c r="D33" s="68">
        <v>20</v>
      </c>
      <c r="E33" s="76" t="s">
        <v>86</v>
      </c>
      <c r="F33" s="69">
        <v>79.79</v>
      </c>
      <c r="G33" s="23"/>
      <c r="H33" s="23"/>
      <c r="I33" s="36" t="s">
        <v>36</v>
      </c>
      <c r="J33" s="17">
        <f aca="true" t="shared" si="5" ref="J33:J42">IF(I33="Less(-)",-1,1)</f>
        <v>1</v>
      </c>
      <c r="K33" s="18" t="s">
        <v>46</v>
      </c>
      <c r="L33" s="18" t="s">
        <v>6</v>
      </c>
      <c r="M33" s="44"/>
      <c r="N33" s="23"/>
      <c r="O33" s="23"/>
      <c r="P33" s="43"/>
      <c r="Q33" s="23"/>
      <c r="R33" s="23"/>
      <c r="S33" s="43"/>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60">
        <f aca="true" t="shared" si="6" ref="BA33:BA42">total_amount_ba($B$2,$D$2,D33,F33,J33,K33,M33)</f>
        <v>1595.8</v>
      </c>
      <c r="BB33" s="66">
        <f aca="true" t="shared" si="7" ref="BB33:BB42">BA33+SUM(N33:AZ33)</f>
        <v>1595.8</v>
      </c>
      <c r="BC33" s="41" t="str">
        <f aca="true" t="shared" si="8" ref="BC33:BC40">SpellNumber(L33,BB33)</f>
        <v>INR  One Thousand Five Hundred &amp; Ninety Five  and Paise Eighty Only</v>
      </c>
      <c r="IE33" s="22">
        <v>3</v>
      </c>
      <c r="IF33" s="22" t="s">
        <v>41</v>
      </c>
      <c r="IG33" s="22" t="s">
        <v>42</v>
      </c>
      <c r="IH33" s="22">
        <v>10</v>
      </c>
      <c r="II33" s="22" t="s">
        <v>35</v>
      </c>
    </row>
    <row r="34" spans="1:243" s="21" customFormat="1" ht="31.5">
      <c r="A34" s="74">
        <v>7.09</v>
      </c>
      <c r="B34" s="79" t="s">
        <v>76</v>
      </c>
      <c r="C34" s="34" t="s">
        <v>103</v>
      </c>
      <c r="D34" s="68">
        <v>30</v>
      </c>
      <c r="E34" s="76" t="s">
        <v>86</v>
      </c>
      <c r="F34" s="69">
        <v>342.83</v>
      </c>
      <c r="G34" s="23"/>
      <c r="H34" s="23"/>
      <c r="I34" s="36" t="s">
        <v>36</v>
      </c>
      <c r="J34" s="17">
        <f t="shared" si="5"/>
        <v>1</v>
      </c>
      <c r="K34" s="18" t="s">
        <v>46</v>
      </c>
      <c r="L34" s="18" t="s">
        <v>6</v>
      </c>
      <c r="M34" s="44"/>
      <c r="N34" s="23"/>
      <c r="O34" s="23"/>
      <c r="P34" s="43"/>
      <c r="Q34" s="23"/>
      <c r="R34" s="23"/>
      <c r="S34" s="43"/>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60">
        <f t="shared" si="6"/>
        <v>10284.9</v>
      </c>
      <c r="BB34" s="66">
        <f t="shared" si="7"/>
        <v>10284.9</v>
      </c>
      <c r="BC34" s="41" t="str">
        <f t="shared" si="8"/>
        <v>INR  Ten Thousand Two Hundred &amp; Eighty Four  and Paise Ninety Only</v>
      </c>
      <c r="IE34" s="22">
        <v>1.01</v>
      </c>
      <c r="IF34" s="22" t="s">
        <v>37</v>
      </c>
      <c r="IG34" s="22" t="s">
        <v>33</v>
      </c>
      <c r="IH34" s="22">
        <v>123.223</v>
      </c>
      <c r="II34" s="22" t="s">
        <v>35</v>
      </c>
    </row>
    <row r="35" spans="1:243" s="21" customFormat="1" ht="57" customHeight="1">
      <c r="A35" s="80">
        <v>7.1</v>
      </c>
      <c r="B35" s="79" t="s">
        <v>77</v>
      </c>
      <c r="C35" s="34" t="s">
        <v>104</v>
      </c>
      <c r="D35" s="68">
        <v>60</v>
      </c>
      <c r="E35" s="76" t="s">
        <v>86</v>
      </c>
      <c r="F35" s="69">
        <v>342.83</v>
      </c>
      <c r="G35" s="23"/>
      <c r="H35" s="23"/>
      <c r="I35" s="36" t="s">
        <v>36</v>
      </c>
      <c r="J35" s="17">
        <f t="shared" si="5"/>
        <v>1</v>
      </c>
      <c r="K35" s="18" t="s">
        <v>46</v>
      </c>
      <c r="L35" s="18" t="s">
        <v>6</v>
      </c>
      <c r="M35" s="44"/>
      <c r="N35" s="23"/>
      <c r="O35" s="23"/>
      <c r="P35" s="43"/>
      <c r="Q35" s="23"/>
      <c r="R35" s="23"/>
      <c r="S35" s="43"/>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45"/>
      <c r="AV35" s="38"/>
      <c r="AW35" s="38"/>
      <c r="AX35" s="38"/>
      <c r="AY35" s="38"/>
      <c r="AZ35" s="38"/>
      <c r="BA35" s="60">
        <f t="shared" si="6"/>
        <v>20569.8</v>
      </c>
      <c r="BB35" s="66">
        <f t="shared" si="7"/>
        <v>20569.8</v>
      </c>
      <c r="BC35" s="41" t="str">
        <f t="shared" si="8"/>
        <v>INR  Twenty Thousand Five Hundred &amp; Sixty Nine  and Paise Eighty Only</v>
      </c>
      <c r="IE35" s="22">
        <v>1.02</v>
      </c>
      <c r="IF35" s="22" t="s">
        <v>38</v>
      </c>
      <c r="IG35" s="22" t="s">
        <v>39</v>
      </c>
      <c r="IH35" s="22">
        <v>213</v>
      </c>
      <c r="II35" s="22" t="s">
        <v>35</v>
      </c>
    </row>
    <row r="36" spans="1:243" s="21" customFormat="1" ht="47.25">
      <c r="A36" s="74">
        <v>7.11</v>
      </c>
      <c r="B36" s="81" t="s">
        <v>78</v>
      </c>
      <c r="C36" s="34" t="s">
        <v>105</v>
      </c>
      <c r="D36" s="68">
        <v>60</v>
      </c>
      <c r="E36" s="76" t="s">
        <v>86</v>
      </c>
      <c r="F36" s="69">
        <v>449.8</v>
      </c>
      <c r="G36" s="23"/>
      <c r="H36" s="23"/>
      <c r="I36" s="36" t="s">
        <v>36</v>
      </c>
      <c r="J36" s="17">
        <f t="shared" si="5"/>
        <v>1</v>
      </c>
      <c r="K36" s="18" t="s">
        <v>46</v>
      </c>
      <c r="L36" s="18" t="s">
        <v>6</v>
      </c>
      <c r="M36" s="44"/>
      <c r="N36" s="23"/>
      <c r="O36" s="23"/>
      <c r="P36" s="43"/>
      <c r="Q36" s="23"/>
      <c r="R36" s="23"/>
      <c r="S36" s="43"/>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60">
        <f t="shared" si="6"/>
        <v>26988</v>
      </c>
      <c r="BB36" s="66">
        <f t="shared" si="7"/>
        <v>26988</v>
      </c>
      <c r="BC36" s="41" t="str">
        <f t="shared" si="8"/>
        <v>INR  Twenty Six Thousand Nine Hundred &amp; Eighty Eight  Only</v>
      </c>
      <c r="IE36" s="22">
        <v>2</v>
      </c>
      <c r="IF36" s="22" t="s">
        <v>32</v>
      </c>
      <c r="IG36" s="22" t="s">
        <v>40</v>
      </c>
      <c r="IH36" s="22">
        <v>10</v>
      </c>
      <c r="II36" s="22" t="s">
        <v>35</v>
      </c>
    </row>
    <row r="37" spans="1:243" s="21" customFormat="1" ht="78.75">
      <c r="A37" s="74">
        <v>8</v>
      </c>
      <c r="B37" s="82" t="s">
        <v>79</v>
      </c>
      <c r="C37" s="34" t="s">
        <v>106</v>
      </c>
      <c r="D37" s="35"/>
      <c r="E37" s="15"/>
      <c r="F37" s="36"/>
      <c r="G37" s="16"/>
      <c r="H37" s="16"/>
      <c r="I37" s="36"/>
      <c r="J37" s="17"/>
      <c r="K37" s="18"/>
      <c r="L37" s="18"/>
      <c r="M37" s="19"/>
      <c r="N37" s="20"/>
      <c r="O37" s="20"/>
      <c r="P37" s="37"/>
      <c r="Q37" s="20"/>
      <c r="R37" s="20"/>
      <c r="S37" s="37"/>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9"/>
      <c r="BB37" s="40"/>
      <c r="BC37" s="41"/>
      <c r="IE37" s="22">
        <v>3</v>
      </c>
      <c r="IF37" s="22" t="s">
        <v>41</v>
      </c>
      <c r="IG37" s="22" t="s">
        <v>42</v>
      </c>
      <c r="IH37" s="22">
        <v>10</v>
      </c>
      <c r="II37" s="22" t="s">
        <v>35</v>
      </c>
    </row>
    <row r="38" spans="1:243" s="21" customFormat="1" ht="28.5">
      <c r="A38" s="74">
        <v>8.1</v>
      </c>
      <c r="B38" s="82" t="s">
        <v>80</v>
      </c>
      <c r="C38" s="34" t="s">
        <v>107</v>
      </c>
      <c r="D38" s="68">
        <v>40</v>
      </c>
      <c r="E38" s="80" t="s">
        <v>84</v>
      </c>
      <c r="F38" s="69">
        <v>200.79</v>
      </c>
      <c r="G38" s="23"/>
      <c r="H38" s="23"/>
      <c r="I38" s="36" t="s">
        <v>36</v>
      </c>
      <c r="J38" s="17">
        <f t="shared" si="5"/>
        <v>1</v>
      </c>
      <c r="K38" s="18" t="s">
        <v>46</v>
      </c>
      <c r="L38" s="18" t="s">
        <v>6</v>
      </c>
      <c r="M38" s="44"/>
      <c r="N38" s="23"/>
      <c r="O38" s="23"/>
      <c r="P38" s="43"/>
      <c r="Q38" s="23"/>
      <c r="R38" s="23"/>
      <c r="S38" s="43"/>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60">
        <f t="shared" si="6"/>
        <v>8031.6</v>
      </c>
      <c r="BB38" s="66">
        <f t="shared" si="7"/>
        <v>8031.6</v>
      </c>
      <c r="BC38" s="41" t="str">
        <f t="shared" si="8"/>
        <v>INR  Eight Thousand  &amp;Thirty One  and Paise Sixty Only</v>
      </c>
      <c r="IE38" s="22">
        <v>1.01</v>
      </c>
      <c r="IF38" s="22" t="s">
        <v>37</v>
      </c>
      <c r="IG38" s="22" t="s">
        <v>33</v>
      </c>
      <c r="IH38" s="22">
        <v>123.223</v>
      </c>
      <c r="II38" s="22" t="s">
        <v>35</v>
      </c>
    </row>
    <row r="39" spans="1:243" s="21" customFormat="1" ht="28.5">
      <c r="A39" s="74">
        <v>8.2</v>
      </c>
      <c r="B39" s="82" t="s">
        <v>81</v>
      </c>
      <c r="C39" s="34" t="s">
        <v>108</v>
      </c>
      <c r="D39" s="68">
        <v>2</v>
      </c>
      <c r="E39" s="80" t="s">
        <v>86</v>
      </c>
      <c r="F39" s="69">
        <v>134.15</v>
      </c>
      <c r="G39" s="23"/>
      <c r="H39" s="23"/>
      <c r="I39" s="36" t="s">
        <v>36</v>
      </c>
      <c r="J39" s="17">
        <f t="shared" si="5"/>
        <v>1</v>
      </c>
      <c r="K39" s="18" t="s">
        <v>46</v>
      </c>
      <c r="L39" s="18" t="s">
        <v>6</v>
      </c>
      <c r="M39" s="44"/>
      <c r="N39" s="23"/>
      <c r="O39" s="23"/>
      <c r="P39" s="43"/>
      <c r="Q39" s="23"/>
      <c r="R39" s="23"/>
      <c r="S39" s="43"/>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60">
        <f t="shared" si="6"/>
        <v>268.3</v>
      </c>
      <c r="BB39" s="66">
        <f t="shared" si="7"/>
        <v>268.3</v>
      </c>
      <c r="BC39" s="41" t="str">
        <f t="shared" si="8"/>
        <v>INR  Two Hundred &amp; Sixty Eight  and Paise Thirty Only</v>
      </c>
      <c r="IE39" s="22">
        <v>1.02</v>
      </c>
      <c r="IF39" s="22" t="s">
        <v>38</v>
      </c>
      <c r="IG39" s="22" t="s">
        <v>39</v>
      </c>
      <c r="IH39" s="22">
        <v>213</v>
      </c>
      <c r="II39" s="22" t="s">
        <v>35</v>
      </c>
    </row>
    <row r="40" spans="1:243" s="21" customFormat="1" ht="28.5">
      <c r="A40" s="74">
        <v>8.3</v>
      </c>
      <c r="B40" s="82" t="s">
        <v>82</v>
      </c>
      <c r="C40" s="34" t="s">
        <v>109</v>
      </c>
      <c r="D40" s="68">
        <v>4</v>
      </c>
      <c r="E40" s="80" t="s">
        <v>86</v>
      </c>
      <c r="F40" s="69">
        <v>128.89</v>
      </c>
      <c r="G40" s="23"/>
      <c r="H40" s="23"/>
      <c r="I40" s="36" t="s">
        <v>36</v>
      </c>
      <c r="J40" s="17">
        <f t="shared" si="5"/>
        <v>1</v>
      </c>
      <c r="K40" s="18" t="s">
        <v>46</v>
      </c>
      <c r="L40" s="18" t="s">
        <v>6</v>
      </c>
      <c r="M40" s="44"/>
      <c r="N40" s="23"/>
      <c r="O40" s="23"/>
      <c r="P40" s="43"/>
      <c r="Q40" s="23"/>
      <c r="R40" s="23"/>
      <c r="S40" s="43"/>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60">
        <f t="shared" si="6"/>
        <v>515.56</v>
      </c>
      <c r="BB40" s="66">
        <f t="shared" si="7"/>
        <v>515.56</v>
      </c>
      <c r="BC40" s="41" t="str">
        <f t="shared" si="8"/>
        <v>INR  Five Hundred &amp; Fifteen  and Paise Fifty Six Only</v>
      </c>
      <c r="IE40" s="22">
        <v>2</v>
      </c>
      <c r="IF40" s="22" t="s">
        <v>32</v>
      </c>
      <c r="IG40" s="22" t="s">
        <v>40</v>
      </c>
      <c r="IH40" s="22">
        <v>10</v>
      </c>
      <c r="II40" s="22" t="s">
        <v>35</v>
      </c>
    </row>
    <row r="41" spans="1:243" s="21" customFormat="1" ht="28.5">
      <c r="A41" s="74">
        <v>8.4</v>
      </c>
      <c r="B41" s="82" t="s">
        <v>73</v>
      </c>
      <c r="C41" s="34" t="s">
        <v>110</v>
      </c>
      <c r="D41" s="68">
        <v>4</v>
      </c>
      <c r="E41" s="80" t="s">
        <v>86</v>
      </c>
      <c r="F41" s="69">
        <v>109.6</v>
      </c>
      <c r="G41" s="23"/>
      <c r="H41" s="23"/>
      <c r="I41" s="36" t="s">
        <v>36</v>
      </c>
      <c r="J41" s="17">
        <f t="shared" si="5"/>
        <v>1</v>
      </c>
      <c r="K41" s="18" t="s">
        <v>46</v>
      </c>
      <c r="L41" s="18" t="s">
        <v>6</v>
      </c>
      <c r="M41" s="44"/>
      <c r="N41" s="23"/>
      <c r="O41" s="23"/>
      <c r="P41" s="43"/>
      <c r="Q41" s="23"/>
      <c r="R41" s="23"/>
      <c r="S41" s="43"/>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60">
        <f t="shared" si="6"/>
        <v>438.4</v>
      </c>
      <c r="BB41" s="66">
        <f t="shared" si="7"/>
        <v>438.4</v>
      </c>
      <c r="BC41" s="41" t="str">
        <f>SpellNumber(L41,BB41)</f>
        <v>INR  Four Hundred &amp; Thirty Eight  and Paise Forty Only</v>
      </c>
      <c r="IE41" s="22">
        <v>2</v>
      </c>
      <c r="IF41" s="22" t="s">
        <v>32</v>
      </c>
      <c r="IG41" s="22" t="s">
        <v>40</v>
      </c>
      <c r="IH41" s="22">
        <v>10</v>
      </c>
      <c r="II41" s="22" t="s">
        <v>35</v>
      </c>
    </row>
    <row r="42" spans="1:243" s="21" customFormat="1" ht="28.5">
      <c r="A42" s="74">
        <v>8.5</v>
      </c>
      <c r="B42" s="82" t="s">
        <v>83</v>
      </c>
      <c r="C42" s="34" t="s">
        <v>111</v>
      </c>
      <c r="D42" s="68">
        <v>1</v>
      </c>
      <c r="E42" s="80" t="s">
        <v>86</v>
      </c>
      <c r="F42" s="69">
        <v>127.14</v>
      </c>
      <c r="G42" s="23"/>
      <c r="H42" s="23"/>
      <c r="I42" s="36" t="s">
        <v>36</v>
      </c>
      <c r="J42" s="17">
        <f t="shared" si="5"/>
        <v>1</v>
      </c>
      <c r="K42" s="18" t="s">
        <v>46</v>
      </c>
      <c r="L42" s="18" t="s">
        <v>6</v>
      </c>
      <c r="M42" s="44"/>
      <c r="N42" s="23"/>
      <c r="O42" s="23"/>
      <c r="P42" s="43"/>
      <c r="Q42" s="23"/>
      <c r="R42" s="23"/>
      <c r="S42" s="43"/>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60">
        <f t="shared" si="6"/>
        <v>127.14</v>
      </c>
      <c r="BB42" s="66">
        <f t="shared" si="7"/>
        <v>127.14</v>
      </c>
      <c r="BC42" s="41" t="str">
        <f>SpellNumber(L42,BB42)</f>
        <v>INR  One Hundred &amp; Twenty Seven  and Paise Fourteen Only</v>
      </c>
      <c r="IE42" s="22">
        <v>3</v>
      </c>
      <c r="IF42" s="22" t="s">
        <v>41</v>
      </c>
      <c r="IG42" s="22" t="s">
        <v>42</v>
      </c>
      <c r="IH42" s="22">
        <v>10</v>
      </c>
      <c r="II42" s="22" t="s">
        <v>35</v>
      </c>
    </row>
    <row r="43" spans="1:243" s="21" customFormat="1" ht="34.5" customHeight="1">
      <c r="A43" s="46" t="s">
        <v>44</v>
      </c>
      <c r="B43" s="47"/>
      <c r="C43" s="48"/>
      <c r="D43" s="49"/>
      <c r="E43" s="49"/>
      <c r="F43" s="49"/>
      <c r="G43" s="49"/>
      <c r="H43" s="50"/>
      <c r="I43" s="50"/>
      <c r="J43" s="50"/>
      <c r="K43" s="50"/>
      <c r="L43" s="51"/>
      <c r="BA43" s="61">
        <f>SUM(BA13:BA42)</f>
        <v>182849.1</v>
      </c>
      <c r="BB43" s="65">
        <f>SUM(BB13:BB42)</f>
        <v>182849.1</v>
      </c>
      <c r="BC43" s="41" t="str">
        <f>SpellNumber($E$2,BB43)</f>
        <v>INR  One Lakh Eighty Two Thousand Eight Hundred &amp; Forty Nine  and Paise Ten Only</v>
      </c>
      <c r="IE43" s="22">
        <v>4</v>
      </c>
      <c r="IF43" s="22" t="s">
        <v>38</v>
      </c>
      <c r="IG43" s="22" t="s">
        <v>43</v>
      </c>
      <c r="IH43" s="22">
        <v>10</v>
      </c>
      <c r="II43" s="22" t="s">
        <v>35</v>
      </c>
    </row>
    <row r="44" spans="1:243" s="26" customFormat="1" ht="33.75" customHeight="1">
      <c r="A44" s="47" t="s">
        <v>48</v>
      </c>
      <c r="B44" s="52"/>
      <c r="C44" s="24"/>
      <c r="D44" s="53"/>
      <c r="E44" s="54" t="s">
        <v>54</v>
      </c>
      <c r="F44" s="63"/>
      <c r="G44" s="55"/>
      <c r="H44" s="25"/>
      <c r="I44" s="25"/>
      <c r="J44" s="25"/>
      <c r="K44" s="56"/>
      <c r="L44" s="57"/>
      <c r="M44" s="58"/>
      <c r="O44" s="21"/>
      <c r="P44" s="21"/>
      <c r="Q44" s="21"/>
      <c r="R44" s="21"/>
      <c r="S44" s="21"/>
      <c r="BA44" s="62">
        <f>IF(ISBLANK(F44),0,IF(E44="Excess (+)",ROUND(BA43+(BA43*F44),2),IF(E44="Less (-)",ROUND(BA43+(BA43*F44*(-1)),2),IF(E44="At Par",BA43,0))))</f>
        <v>0</v>
      </c>
      <c r="BB44" s="64">
        <f>ROUND(BA44,0)</f>
        <v>0</v>
      </c>
      <c r="BC44" s="41" t="str">
        <f>SpellNumber($E$2,BA44)</f>
        <v>INR Zero Only</v>
      </c>
      <c r="IE44" s="27"/>
      <c r="IF44" s="27"/>
      <c r="IG44" s="27"/>
      <c r="IH44" s="27"/>
      <c r="II44" s="27"/>
    </row>
    <row r="45" spans="1:243" s="26" customFormat="1" ht="41.25" customHeight="1">
      <c r="A45" s="46" t="s">
        <v>47</v>
      </c>
      <c r="B45" s="46"/>
      <c r="C45" s="86" t="str">
        <f>SpellNumber($E$2,BA44)</f>
        <v>INR Zero Only</v>
      </c>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8"/>
      <c r="IE45" s="27"/>
      <c r="IF45" s="27"/>
      <c r="IG45" s="27"/>
      <c r="IH45" s="27"/>
      <c r="II45" s="27"/>
    </row>
    <row r="46" spans="3:243" s="12" customFormat="1" ht="15">
      <c r="C46" s="28"/>
      <c r="D46" s="28"/>
      <c r="E46" s="28"/>
      <c r="F46" s="28"/>
      <c r="G46" s="28"/>
      <c r="H46" s="28"/>
      <c r="I46" s="28"/>
      <c r="J46" s="28"/>
      <c r="K46" s="28"/>
      <c r="L46" s="28"/>
      <c r="M46" s="28"/>
      <c r="O46" s="28"/>
      <c r="BA46" s="28"/>
      <c r="BC46" s="28"/>
      <c r="IE46" s="13"/>
      <c r="IF46" s="13"/>
      <c r="IG46" s="13"/>
      <c r="IH46" s="13"/>
      <c r="II46" s="13"/>
    </row>
  </sheetData>
  <sheetProtection password="EEC8" sheet="1" selectLockedCells="1"/>
  <mergeCells count="8">
    <mergeCell ref="A9:BC9"/>
    <mergeCell ref="C45:BC45"/>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4">
      <formula1>IF(E44="Select",-1,IF(E44="At Par",0,0))</formula1>
      <formula2>IF(E44="Select",-1,IF(E44="At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4">
      <formula1>0</formula1>
      <formula2>IF(E44&lt;&gt;"Select",99.9,0)</formula2>
    </dataValidation>
    <dataValidation type="list" allowBlank="1" showInputMessage="1" showErrorMessage="1" sqref="L41 L13 L14 L15 L16 L17 L18 L19 L20 L21 L22 L23 L24 L25 L26 L27 L28 L29 L30 L31 L32 L33 L34 L35 L36 L37 L38 L39 L40 L42">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F13:F42 D13:D42">
      <formula1>0</formula1>
      <formula2>999999999999999</formula2>
    </dataValidation>
    <dataValidation allowBlank="1" showInputMessage="1" showErrorMessage="1" promptTitle="Units" prompt="Please enter Units in text" sqref="E13:E42"/>
    <dataValidation type="decimal" allowBlank="1" showInputMessage="1" showErrorMessage="1" promptTitle="Rate Entry" prompt="Please enter the Basic Price in Rupees for this item. " errorTitle="Invaid Entry" error="Only Numeric Values are allowed. " sqref="G13:H4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5 M17 M19 M21:M22 M24 M26:M36 M38:M4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2">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42">
      <formula1>0</formula1>
      <formula2>999999999999999</formula2>
    </dataValidation>
    <dataValidation allowBlank="1" showInputMessage="1" showErrorMessage="1" promptTitle="Itemcode/Make" prompt="Please enter text" sqref="C13:C42"/>
    <dataValidation allowBlank="1" showInputMessage="1" showErrorMessage="1" promptTitle="Item Description" prompt="Please enter Item Description in text" sqref="B35:B40 B28:B32 B19:B24"/>
    <dataValidation type="decimal" allowBlank="1" showInputMessage="1" showErrorMessage="1" errorTitle="Invalid Entry" error="Only Numeric Values are allowed. " sqref="A13:A42">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4">
      <formula1>0</formula1>
      <formula2>99.9</formula2>
    </dataValidation>
    <dataValidation type="list" showInputMessage="1" showErrorMessage="1" sqref="I13:I42">
      <formula1>"Excess(+), Less(-)"</formula1>
    </dataValidation>
    <dataValidation allowBlank="1" showInputMessage="1" showErrorMessage="1" promptTitle="Addition / Deduction" prompt="Please Choose the correct One" sqref="J13:J42"/>
    <dataValidation type="list" allowBlank="1" showInputMessage="1" showErrorMessage="1" sqref="C2">
      <formula1>"Normal, SingleWindow, Alternate"</formula1>
    </dataValidation>
    <dataValidation type="list" allowBlank="1" showInputMessage="1" showErrorMessage="1" sqref="K13:K42">
      <formula1>"Partial Conversion, Full Conversion"</formula1>
    </dataValidation>
    <dataValidation type="list" allowBlank="1" showInputMessage="1" showErrorMessage="1" sqref="E44">
      <formula1>"Select, Excess (+), Less (-)"</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5" t="s">
        <v>2</v>
      </c>
      <c r="F6" s="95"/>
      <c r="G6" s="95"/>
      <c r="H6" s="95"/>
      <c r="I6" s="95"/>
      <c r="J6" s="95"/>
      <c r="K6" s="95"/>
    </row>
    <row r="7" spans="5:11" ht="15">
      <c r="E7" s="95"/>
      <c r="F7" s="95"/>
      <c r="G7" s="95"/>
      <c r="H7" s="95"/>
      <c r="I7" s="95"/>
      <c r="J7" s="95"/>
      <c r="K7" s="95"/>
    </row>
    <row r="8" spans="5:11" ht="15">
      <c r="E8" s="95"/>
      <c r="F8" s="95"/>
      <c r="G8" s="95"/>
      <c r="H8" s="95"/>
      <c r="I8" s="95"/>
      <c r="J8" s="95"/>
      <c r="K8" s="95"/>
    </row>
    <row r="9" spans="5:11" ht="15">
      <c r="E9" s="95"/>
      <c r="F9" s="95"/>
      <c r="G9" s="95"/>
      <c r="H9" s="95"/>
      <c r="I9" s="95"/>
      <c r="J9" s="95"/>
      <c r="K9" s="95"/>
    </row>
    <row r="10" spans="5:11" ht="15">
      <c r="E10" s="95"/>
      <c r="F10" s="95"/>
      <c r="G10" s="95"/>
      <c r="H10" s="95"/>
      <c r="I10" s="95"/>
      <c r="J10" s="95"/>
      <c r="K10" s="95"/>
    </row>
    <row r="11" spans="5:11" ht="15">
      <c r="E11" s="95"/>
      <c r="F11" s="95"/>
      <c r="G11" s="95"/>
      <c r="H11" s="95"/>
      <c r="I11" s="95"/>
      <c r="J11" s="95"/>
      <c r="K11" s="95"/>
    </row>
    <row r="12" spans="5:11" ht="15">
      <c r="E12" s="95"/>
      <c r="F12" s="95"/>
      <c r="G12" s="95"/>
      <c r="H12" s="95"/>
      <c r="I12" s="95"/>
      <c r="J12" s="95"/>
      <c r="K12" s="95"/>
    </row>
    <row r="13" spans="5:11" ht="15">
      <c r="E13" s="95"/>
      <c r="F13" s="95"/>
      <c r="G13" s="95"/>
      <c r="H13" s="95"/>
      <c r="I13" s="95"/>
      <c r="J13" s="95"/>
      <c r="K13" s="95"/>
    </row>
    <row r="14" spans="5:11" ht="15">
      <c r="E14" s="95"/>
      <c r="F14" s="95"/>
      <c r="G14" s="95"/>
      <c r="H14" s="95"/>
      <c r="I14" s="95"/>
      <c r="J14" s="95"/>
      <c r="K14" s="9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2015-01-07T05:41:29Z</cp:lastPrinted>
  <dcterms:created xsi:type="dcterms:W3CDTF">2009-01-30T06:42:42Z</dcterms:created>
  <dcterms:modified xsi:type="dcterms:W3CDTF">2022-02-28T11:18:49Z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