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<sst xmlns="http://schemas.openxmlformats.org/spreadsheetml/2006/main" count="256" uniqueCount="92">
  <si>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</si>
  <si>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</si>
  <si>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</si>
  <si>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</si>
  <si>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</si>
  <si>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</si>
  <si>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</si>
  <si>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</si>
  <si>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</si>
  <si>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</si>
  <si>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</si>
  <si>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</si>
  <si>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</si>
  <si>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</si>
  <si>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</si>
  <si>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</si>
  <si>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</si>
  <si>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</si>
  <si>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</si>
  <si>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</si>
  <si>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</si>
  <si>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</si>
  <si>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</si>
  <si>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</si>
  <si>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</si>
  <si>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</si>
  <si>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</si>
  <si>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</si>
  <si>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</si>
  <si>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</si>
  <si>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</si>
  <si>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</si>
  <si>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</si>
  <si>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</si>
  <si>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</si>
  <si>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</si>
  <si>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</si>
  <si>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</si>
  <si>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</si>
  <si>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</si>
  <si>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</si>
  <si>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</si>
  <si>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</si>
  <si>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</si>
  <si>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</si>
  <si>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</si>
  <si>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</si>
  <si>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</si>
  <si>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</si>
  <si>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</si>
  <si>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</si>
  <si>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</si>
  <si>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</si>
  <si>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</si>
  <si>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</si>
  <si>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and fixing metal box of following sizes (nominal size) on surface or in recess with suitable size of phenolic laminated sheet cover in front including painting etc. as required.</t>
  </si>
  <si>
    <t>180 mm X 100 mm X 60 mm deep</t>
  </si>
  <si>
    <t>Fixing internet rack on steel fashtner including cartage from store to site as reqd complete.</t>
  </si>
  <si>
    <t xml:space="preserve">Providing and fixing DLP plastic trunking of size 105 mm x 50 mm and accessories on surface as reqd. </t>
  </si>
  <si>
    <t>DLP Trunking</t>
  </si>
  <si>
    <t>Flexible cover 85 mm</t>
  </si>
  <si>
    <t xml:space="preserve">End cap </t>
  </si>
  <si>
    <t>Internal angle.</t>
  </si>
  <si>
    <t>External angle</t>
  </si>
  <si>
    <t xml:space="preserve">Flat angle </t>
  </si>
  <si>
    <t>cover joint</t>
  </si>
  <si>
    <t>Base joint</t>
  </si>
  <si>
    <t>Supplying, installation DLP mini- trunking 32mm x 20mm and accessories white-system with independent cover- without central partion etc. as reqd.</t>
  </si>
  <si>
    <t>Mini- trunking</t>
  </si>
  <si>
    <t>End cap left or right</t>
  </si>
  <si>
    <t>Internal/ external angle</t>
  </si>
  <si>
    <t>Flat junction</t>
  </si>
  <si>
    <t xml:space="preserve">Laying UTP cable enhanced cat 5/cat 6 cable in existing steel conduit pipe/GI pipe/ raceway / RCC pipe/hdpe pipe as reqd. the cost shall also include numbering of networking wire from room to rack as reqd. (wire will be supplied by dept) </t>
  </si>
  <si>
    <t>Each.</t>
  </si>
  <si>
    <t>Mtr.</t>
  </si>
  <si>
    <t>Name of Work: Laying of Uplink wire from fiber rack to UTP rack as requested by computer centre at New IME, Old Core Lab and NWTF building IIT Kanpur.</t>
  </si>
  <si>
    <t>Tender Inviting Authority: Executive Engineer (Elect.)</t>
  </si>
  <si>
    <t>item6</t>
  </si>
  <si>
    <t>item7</t>
  </si>
  <si>
    <t>item8</t>
  </si>
  <si>
    <t>item9</t>
  </si>
  <si>
    <t>item10</t>
  </si>
  <si>
    <t>item11</t>
  </si>
  <si>
    <t>item12</t>
  </si>
  <si>
    <t>item13</t>
  </si>
  <si>
    <t>item14</t>
  </si>
  <si>
    <t>item15</t>
  </si>
  <si>
    <t>item16</t>
  </si>
  <si>
    <t>item17</t>
  </si>
  <si>
    <t>item18</t>
  </si>
  <si>
    <t>item19</t>
  </si>
  <si>
    <t>Contract No:      87 /Elect/2021-22/787                       Dated: 23.02.2022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</si>
</sst>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Narrow"/>
      <family val="2"/>
    </font>
    <font>
      <sz val="12"/>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2"/>
      <color theme="1"/>
      <name val="Arial Narrow"/>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172" fontId="3" fillId="0" borderId="11" xfId="59" applyNumberFormat="1" applyFont="1" applyFill="1" applyBorder="1" applyAlignment="1">
      <alignment horizontal="center" vertical="top"/>
      <protection/>
    </xf>
    <xf numFmtId="174" fontId="3" fillId="0" borderId="11" xfId="59" applyNumberFormat="1" applyFont="1" applyFill="1" applyBorder="1" applyAlignment="1">
      <alignment horizontal="center" vertical="top"/>
      <protection/>
    </xf>
    <xf numFmtId="0" fontId="73" fillId="0" borderId="11" xfId="59" applyNumberFormat="1" applyFont="1" applyFill="1" applyBorder="1" applyAlignment="1">
      <alignment horizontal="center" vertical="top" wrapText="1" readingOrder="1"/>
      <protection/>
    </xf>
    <xf numFmtId="0" fontId="74" fillId="0" borderId="11" xfId="0" applyFont="1" applyFill="1" applyBorder="1" applyAlignment="1">
      <alignment horizontal="center" vertical="top" wrapText="1"/>
    </xf>
    <xf numFmtId="0" fontId="74" fillId="0" borderId="11" xfId="0" applyFont="1" applyFill="1" applyBorder="1" applyAlignment="1">
      <alignment horizontal="justify" vertical="top"/>
    </xf>
    <xf numFmtId="0" fontId="18" fillId="0" borderId="11"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1" xfId="0" applyFont="1" applyFill="1" applyBorder="1" applyAlignment="1">
      <alignment horizontal="justify" vertical="top"/>
    </xf>
    <xf numFmtId="2" fontId="17" fillId="0" borderId="11" xfId="0" applyNumberFormat="1" applyFont="1" applyFill="1" applyBorder="1" applyAlignment="1">
      <alignment horizontal="center" vertical="top"/>
    </xf>
    <xf numFmtId="0" fontId="74"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top"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5"/>
  <sheetViews>
    <sheetView showGridLines="0" showZeros="0" zoomScale="75" zoomScaleNormal="75" zoomScalePageLayoutView="0" workbookViewId="0" topLeftCell="A1">
      <selection activeCell="F33" sqref="F33"/>
    </sheetView>
  </sheetViews>
  <sheetFormatPr defaultColWidth="9.140625" defaultRowHeight="15"/>
  <cols>
    <col min="1" max="1" width="14.8515625" style="28" customWidth="1"/>
    <col min="2" max="2" width="44.57421875" style="28" customWidth="1"/>
    <col min="3" max="3" width="21.0039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7"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4" t="str">
        <f>B2&amp;" BoQ"</f>
        <v>Percentage BoQ</v>
      </c>
      <c r="B1" s="84"/>
      <c r="C1" s="84"/>
      <c r="D1" s="84"/>
      <c r="E1" s="84"/>
      <c r="F1" s="84"/>
      <c r="G1" s="84"/>
      <c r="H1" s="84"/>
      <c r="I1" s="84"/>
      <c r="J1" s="84"/>
      <c r="K1" s="84"/>
      <c r="L1" s="84"/>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5" t="s">
        <v>76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6"/>
      <c r="IF4" s="6"/>
      <c r="IG4" s="6"/>
      <c r="IH4" s="6"/>
      <c r="II4" s="6"/>
    </row>
    <row r="5" spans="1:243" s="5" customFormat="1" ht="30.75" customHeight="1">
      <c r="A5" s="85" t="s">
        <v>75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75" customHeight="1">
      <c r="A6" s="85" t="s">
        <v>91</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6"/>
      <c r="IF7" s="6"/>
      <c r="IG7" s="6"/>
      <c r="IH7" s="6"/>
      <c r="II7" s="6"/>
    </row>
    <row r="8" spans="1:243" s="7" customFormat="1" ht="58.5" customHeight="1">
      <c r="A8" s="31" t="s">
        <v>51</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78"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90" customHeight="1">
      <c r="A13" s="70">
        <v>1</v>
      </c>
      <c r="B13" s="71" t="s">
        <v>55</v>
      </c>
      <c r="C13" s="69" t="s">
        <v>33</v>
      </c>
      <c r="D13" s="67"/>
      <c r="E13" s="15"/>
      <c r="F13" s="34"/>
      <c r="G13" s="16"/>
      <c r="H13" s="16"/>
      <c r="I13" s="34"/>
      <c r="J13" s="17"/>
      <c r="K13" s="18"/>
      <c r="L13" s="18"/>
      <c r="M13" s="19"/>
      <c r="N13" s="20"/>
      <c r="O13" s="20"/>
      <c r="P13" s="35"/>
      <c r="Q13" s="20"/>
      <c r="R13" s="20"/>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7"/>
      <c r="BB13" s="38"/>
      <c r="BC13" s="39"/>
      <c r="IE13" s="22">
        <v>1</v>
      </c>
      <c r="IF13" s="22" t="s">
        <v>32</v>
      </c>
      <c r="IG13" s="22" t="s">
        <v>33</v>
      </c>
      <c r="IH13" s="22">
        <v>10</v>
      </c>
      <c r="II13" s="22" t="s">
        <v>34</v>
      </c>
    </row>
    <row r="14" spans="1:243" s="21" customFormat="1" ht="53.25" customHeight="1">
      <c r="A14" s="70">
        <v>1.1</v>
      </c>
      <c r="B14" s="71" t="s">
        <v>56</v>
      </c>
      <c r="C14" s="69" t="s">
        <v>39</v>
      </c>
      <c r="D14" s="68">
        <v>6</v>
      </c>
      <c r="E14" s="72" t="s">
        <v>73</v>
      </c>
      <c r="F14" s="58">
        <v>160.46</v>
      </c>
      <c r="G14" s="23"/>
      <c r="H14" s="16"/>
      <c r="I14" s="34" t="s">
        <v>36</v>
      </c>
      <c r="J14" s="17">
        <f aca="true" t="shared" si="0" ref="J14:J31">IF(I14="Less(-)",-1,1)</f>
        <v>1</v>
      </c>
      <c r="K14" s="18" t="s">
        <v>46</v>
      </c>
      <c r="L14" s="18" t="s">
        <v>6</v>
      </c>
      <c r="M14" s="40"/>
      <c r="N14" s="23"/>
      <c r="O14" s="23"/>
      <c r="P14" s="41"/>
      <c r="Q14" s="23"/>
      <c r="R14" s="23"/>
      <c r="S14" s="41"/>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59">
        <f>total_amount_ba($B$2,$D$2,D14,F14,J14,K14,M14)</f>
        <v>962.76</v>
      </c>
      <c r="BB14" s="65">
        <f>BA14+SUM(N14:AZ14)</f>
        <v>962.76</v>
      </c>
      <c r="BC14" s="39" t="str">
        <f>SpellNumber(L14,BB14)</f>
        <v>INR  Nine Hundred &amp; Sixty Two  and Paise Seventy Six Only</v>
      </c>
      <c r="IE14" s="22">
        <v>1.01</v>
      </c>
      <c r="IF14" s="22" t="s">
        <v>37</v>
      </c>
      <c r="IG14" s="22" t="s">
        <v>33</v>
      </c>
      <c r="IH14" s="22">
        <v>123.223</v>
      </c>
      <c r="II14" s="22" t="s">
        <v>35</v>
      </c>
    </row>
    <row r="15" spans="1:243" s="21" customFormat="1" ht="60.75" customHeight="1">
      <c r="A15" s="70">
        <v>2</v>
      </c>
      <c r="B15" s="71" t="s">
        <v>57</v>
      </c>
      <c r="C15" s="69" t="s">
        <v>40</v>
      </c>
      <c r="D15" s="68">
        <v>3</v>
      </c>
      <c r="E15" s="72" t="s">
        <v>73</v>
      </c>
      <c r="F15" s="58">
        <v>217.45</v>
      </c>
      <c r="G15" s="23"/>
      <c r="H15" s="23"/>
      <c r="I15" s="34" t="s">
        <v>36</v>
      </c>
      <c r="J15" s="17">
        <f t="shared" si="0"/>
        <v>1</v>
      </c>
      <c r="K15" s="18" t="s">
        <v>46</v>
      </c>
      <c r="L15" s="18" t="s">
        <v>6</v>
      </c>
      <c r="M15" s="42"/>
      <c r="N15" s="23"/>
      <c r="O15" s="23"/>
      <c r="P15" s="41"/>
      <c r="Q15" s="23"/>
      <c r="R15" s="23"/>
      <c r="S15" s="41"/>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59">
        <f aca="true" t="shared" si="1" ref="BA15:BA31">total_amount_ba($B$2,$D$2,D15,F15,J15,K15,M15)</f>
        <v>652.35</v>
      </c>
      <c r="BB15" s="65">
        <f aca="true" t="shared" si="2" ref="BB15:BB31">BA15+SUM(N15:AZ15)</f>
        <v>652.35</v>
      </c>
      <c r="BC15" s="39" t="str">
        <f>SpellNumber(L15,BB15)</f>
        <v>INR  Six Hundred &amp; Fifty Two  and Paise Thirty Five Only</v>
      </c>
      <c r="IE15" s="22">
        <v>1.02</v>
      </c>
      <c r="IF15" s="22" t="s">
        <v>38</v>
      </c>
      <c r="IG15" s="22" t="s">
        <v>39</v>
      </c>
      <c r="IH15" s="22">
        <v>213</v>
      </c>
      <c r="II15" s="22" t="s">
        <v>35</v>
      </c>
    </row>
    <row r="16" spans="1:243" s="21" customFormat="1" ht="57" customHeight="1">
      <c r="A16" s="73">
        <v>3</v>
      </c>
      <c r="B16" s="74" t="s">
        <v>58</v>
      </c>
      <c r="C16" s="69" t="s">
        <v>42</v>
      </c>
      <c r="D16" s="67"/>
      <c r="E16" s="15"/>
      <c r="F16" s="34"/>
      <c r="G16" s="16"/>
      <c r="H16" s="16"/>
      <c r="I16" s="34"/>
      <c r="J16" s="17"/>
      <c r="K16" s="18"/>
      <c r="L16" s="18"/>
      <c r="M16" s="19"/>
      <c r="N16" s="20"/>
      <c r="O16" s="20"/>
      <c r="P16" s="35"/>
      <c r="Q16" s="20"/>
      <c r="R16" s="20"/>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c r="BB16" s="38"/>
      <c r="BC16" s="39"/>
      <c r="IE16" s="22">
        <v>2</v>
      </c>
      <c r="IF16" s="22" t="s">
        <v>32</v>
      </c>
      <c r="IG16" s="22" t="s">
        <v>40</v>
      </c>
      <c r="IH16" s="22">
        <v>10</v>
      </c>
      <c r="II16" s="22" t="s">
        <v>35</v>
      </c>
    </row>
    <row r="17" spans="1:243" s="21" customFormat="1" ht="47.25" customHeight="1">
      <c r="A17" s="73">
        <v>3.1</v>
      </c>
      <c r="B17" s="74" t="s">
        <v>59</v>
      </c>
      <c r="C17" s="69" t="s">
        <v>43</v>
      </c>
      <c r="D17" s="68">
        <v>400</v>
      </c>
      <c r="E17" s="75" t="s">
        <v>74</v>
      </c>
      <c r="F17" s="58">
        <v>877.69</v>
      </c>
      <c r="G17" s="23"/>
      <c r="H17" s="23"/>
      <c r="I17" s="34" t="s">
        <v>36</v>
      </c>
      <c r="J17" s="17">
        <f t="shared" si="0"/>
        <v>1</v>
      </c>
      <c r="K17" s="18" t="s">
        <v>46</v>
      </c>
      <c r="L17" s="18" t="s">
        <v>6</v>
      </c>
      <c r="M17" s="42"/>
      <c r="N17" s="23"/>
      <c r="O17" s="23"/>
      <c r="P17" s="41"/>
      <c r="Q17" s="23"/>
      <c r="R17" s="23"/>
      <c r="S17" s="41"/>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59">
        <f t="shared" si="1"/>
        <v>351076</v>
      </c>
      <c r="BB17" s="65">
        <f t="shared" si="2"/>
        <v>351076</v>
      </c>
      <c r="BC17" s="39" t="str">
        <f aca="true" t="shared" si="3" ref="BC17:BC24">SpellNumber(L17,BB17)</f>
        <v>INR  Three Lakh Fifty One Thousand  &amp;Seventy Six  Only</v>
      </c>
      <c r="IE17" s="22">
        <v>3</v>
      </c>
      <c r="IF17" s="22" t="s">
        <v>41</v>
      </c>
      <c r="IG17" s="22" t="s">
        <v>42</v>
      </c>
      <c r="IH17" s="22">
        <v>10</v>
      </c>
      <c r="II17" s="22" t="s">
        <v>35</v>
      </c>
    </row>
    <row r="18" spans="1:243" s="21" customFormat="1" ht="48" customHeight="1">
      <c r="A18" s="73">
        <v>3.2</v>
      </c>
      <c r="B18" s="74" t="s">
        <v>60</v>
      </c>
      <c r="C18" s="69" t="s">
        <v>77</v>
      </c>
      <c r="D18" s="68">
        <v>400</v>
      </c>
      <c r="E18" s="75" t="s">
        <v>74</v>
      </c>
      <c r="F18" s="58">
        <v>386.67</v>
      </c>
      <c r="G18" s="23"/>
      <c r="H18" s="23"/>
      <c r="I18" s="34" t="s">
        <v>36</v>
      </c>
      <c r="J18" s="17">
        <f t="shared" si="0"/>
        <v>1</v>
      </c>
      <c r="K18" s="18" t="s">
        <v>46</v>
      </c>
      <c r="L18" s="18" t="s">
        <v>6</v>
      </c>
      <c r="M18" s="42"/>
      <c r="N18" s="23"/>
      <c r="O18" s="23"/>
      <c r="P18" s="41"/>
      <c r="Q18" s="23"/>
      <c r="R18" s="23"/>
      <c r="S18" s="41"/>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59">
        <f t="shared" si="1"/>
        <v>154668</v>
      </c>
      <c r="BB18" s="65">
        <f t="shared" si="2"/>
        <v>154668</v>
      </c>
      <c r="BC18" s="39" t="str">
        <f t="shared" si="3"/>
        <v>INR  One Lakh Fifty Four Thousand Six Hundred &amp; Sixty Eight  Only</v>
      </c>
      <c r="IE18" s="22">
        <v>1.01</v>
      </c>
      <c r="IF18" s="22" t="s">
        <v>37</v>
      </c>
      <c r="IG18" s="22" t="s">
        <v>33</v>
      </c>
      <c r="IH18" s="22">
        <v>123.223</v>
      </c>
      <c r="II18" s="22" t="s">
        <v>35</v>
      </c>
    </row>
    <row r="19" spans="1:243" s="21" customFormat="1" ht="41.25" customHeight="1">
      <c r="A19" s="73">
        <v>3.3</v>
      </c>
      <c r="B19" s="74" t="s">
        <v>61</v>
      </c>
      <c r="C19" s="69" t="s">
        <v>78</v>
      </c>
      <c r="D19" s="68">
        <v>20</v>
      </c>
      <c r="E19" s="75" t="s">
        <v>73</v>
      </c>
      <c r="F19" s="58">
        <v>174.48</v>
      </c>
      <c r="G19" s="23"/>
      <c r="H19" s="23"/>
      <c r="I19" s="34" t="s">
        <v>36</v>
      </c>
      <c r="J19" s="17">
        <f t="shared" si="0"/>
        <v>1</v>
      </c>
      <c r="K19" s="18" t="s">
        <v>46</v>
      </c>
      <c r="L19" s="18" t="s">
        <v>6</v>
      </c>
      <c r="M19" s="42"/>
      <c r="N19" s="23"/>
      <c r="O19" s="23"/>
      <c r="P19" s="41"/>
      <c r="Q19" s="23"/>
      <c r="R19" s="23"/>
      <c r="S19" s="41"/>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43"/>
      <c r="AV19" s="36"/>
      <c r="AW19" s="36"/>
      <c r="AX19" s="36"/>
      <c r="AY19" s="36"/>
      <c r="AZ19" s="36"/>
      <c r="BA19" s="59">
        <f t="shared" si="1"/>
        <v>3489.6</v>
      </c>
      <c r="BB19" s="65">
        <f t="shared" si="2"/>
        <v>3489.6</v>
      </c>
      <c r="BC19" s="39" t="str">
        <f t="shared" si="3"/>
        <v>INR  Three Thousand Four Hundred &amp; Eighty Nine  and Paise Sixty Only</v>
      </c>
      <c r="IE19" s="22">
        <v>1.02</v>
      </c>
      <c r="IF19" s="22" t="s">
        <v>38</v>
      </c>
      <c r="IG19" s="22" t="s">
        <v>39</v>
      </c>
      <c r="IH19" s="22">
        <v>213</v>
      </c>
      <c r="II19" s="22" t="s">
        <v>35</v>
      </c>
    </row>
    <row r="20" spans="1:243" s="21" customFormat="1" ht="51" customHeight="1">
      <c r="A20" s="73">
        <v>3.4</v>
      </c>
      <c r="B20" s="74" t="s">
        <v>62</v>
      </c>
      <c r="C20" s="69" t="s">
        <v>79</v>
      </c>
      <c r="D20" s="68">
        <v>30</v>
      </c>
      <c r="E20" s="75" t="s">
        <v>73</v>
      </c>
      <c r="F20" s="58">
        <v>476.98</v>
      </c>
      <c r="G20" s="23"/>
      <c r="H20" s="23"/>
      <c r="I20" s="34" t="s">
        <v>36</v>
      </c>
      <c r="J20" s="17">
        <f t="shared" si="0"/>
        <v>1</v>
      </c>
      <c r="K20" s="18" t="s">
        <v>46</v>
      </c>
      <c r="L20" s="18" t="s">
        <v>6</v>
      </c>
      <c r="M20" s="42"/>
      <c r="N20" s="23"/>
      <c r="O20" s="23"/>
      <c r="P20" s="41"/>
      <c r="Q20" s="23"/>
      <c r="R20" s="23"/>
      <c r="S20" s="41"/>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59">
        <f t="shared" si="1"/>
        <v>14309.4</v>
      </c>
      <c r="BB20" s="65">
        <f t="shared" si="2"/>
        <v>14309.4</v>
      </c>
      <c r="BC20" s="39" t="str">
        <f t="shared" si="3"/>
        <v>INR  Fourteen Thousand Three Hundred &amp; Nine  and Paise Forty Only</v>
      </c>
      <c r="IE20" s="22">
        <v>2</v>
      </c>
      <c r="IF20" s="22" t="s">
        <v>32</v>
      </c>
      <c r="IG20" s="22" t="s">
        <v>40</v>
      </c>
      <c r="IH20" s="22">
        <v>10</v>
      </c>
      <c r="II20" s="22" t="s">
        <v>35</v>
      </c>
    </row>
    <row r="21" spans="1:243" s="21" customFormat="1" ht="39" customHeight="1">
      <c r="A21" s="73">
        <v>3.5</v>
      </c>
      <c r="B21" s="74" t="s">
        <v>63</v>
      </c>
      <c r="C21" s="69" t="s">
        <v>80</v>
      </c>
      <c r="D21" s="68">
        <v>30</v>
      </c>
      <c r="E21" s="75" t="s">
        <v>73</v>
      </c>
      <c r="F21" s="58">
        <v>487.51</v>
      </c>
      <c r="G21" s="23"/>
      <c r="H21" s="23"/>
      <c r="I21" s="34" t="s">
        <v>36</v>
      </c>
      <c r="J21" s="17">
        <f t="shared" si="0"/>
        <v>1</v>
      </c>
      <c r="K21" s="18" t="s">
        <v>46</v>
      </c>
      <c r="L21" s="18" t="s">
        <v>6</v>
      </c>
      <c r="M21" s="42"/>
      <c r="N21" s="23"/>
      <c r="O21" s="23"/>
      <c r="P21" s="41"/>
      <c r="Q21" s="23"/>
      <c r="R21" s="23"/>
      <c r="S21" s="41"/>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59">
        <f t="shared" si="1"/>
        <v>14625.3</v>
      </c>
      <c r="BB21" s="65">
        <f t="shared" si="2"/>
        <v>14625.3</v>
      </c>
      <c r="BC21" s="39" t="str">
        <f t="shared" si="3"/>
        <v>INR  Fourteen Thousand Six Hundred &amp; Twenty Five  and Paise Thirty Only</v>
      </c>
      <c r="IE21" s="22">
        <v>3</v>
      </c>
      <c r="IF21" s="22" t="s">
        <v>41</v>
      </c>
      <c r="IG21" s="22" t="s">
        <v>42</v>
      </c>
      <c r="IH21" s="22">
        <v>10</v>
      </c>
      <c r="II21" s="22" t="s">
        <v>35</v>
      </c>
    </row>
    <row r="22" spans="1:243" s="21" customFormat="1" ht="48" customHeight="1">
      <c r="A22" s="73">
        <v>3.6</v>
      </c>
      <c r="B22" s="74" t="s">
        <v>64</v>
      </c>
      <c r="C22" s="69" t="s">
        <v>81</v>
      </c>
      <c r="D22" s="68">
        <v>30</v>
      </c>
      <c r="E22" s="75" t="s">
        <v>73</v>
      </c>
      <c r="F22" s="58">
        <v>672.51</v>
      </c>
      <c r="G22" s="23"/>
      <c r="H22" s="23"/>
      <c r="I22" s="34" t="s">
        <v>36</v>
      </c>
      <c r="J22" s="17">
        <f t="shared" si="0"/>
        <v>1</v>
      </c>
      <c r="K22" s="18" t="s">
        <v>46</v>
      </c>
      <c r="L22" s="18" t="s">
        <v>6</v>
      </c>
      <c r="M22" s="42"/>
      <c r="N22" s="23"/>
      <c r="O22" s="23"/>
      <c r="P22" s="41"/>
      <c r="Q22" s="23"/>
      <c r="R22" s="23"/>
      <c r="S22" s="41"/>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59">
        <f t="shared" si="1"/>
        <v>20175.3</v>
      </c>
      <c r="BB22" s="65">
        <f t="shared" si="2"/>
        <v>20175.3</v>
      </c>
      <c r="BC22" s="39" t="str">
        <f t="shared" si="3"/>
        <v>INR  Twenty Thousand One Hundred &amp; Seventy Five  and Paise Thirty Only</v>
      </c>
      <c r="IE22" s="22">
        <v>1.01</v>
      </c>
      <c r="IF22" s="22" t="s">
        <v>37</v>
      </c>
      <c r="IG22" s="22" t="s">
        <v>33</v>
      </c>
      <c r="IH22" s="22">
        <v>123.223</v>
      </c>
      <c r="II22" s="22" t="s">
        <v>35</v>
      </c>
    </row>
    <row r="23" spans="1:243" s="21" customFormat="1" ht="39" customHeight="1">
      <c r="A23" s="73">
        <v>3.7</v>
      </c>
      <c r="B23" s="74" t="s">
        <v>65</v>
      </c>
      <c r="C23" s="69" t="s">
        <v>82</v>
      </c>
      <c r="D23" s="68">
        <v>40</v>
      </c>
      <c r="E23" s="75" t="s">
        <v>73</v>
      </c>
      <c r="F23" s="58">
        <v>198.17</v>
      </c>
      <c r="G23" s="23"/>
      <c r="H23" s="23"/>
      <c r="I23" s="34" t="s">
        <v>36</v>
      </c>
      <c r="J23" s="17">
        <f t="shared" si="0"/>
        <v>1</v>
      </c>
      <c r="K23" s="18" t="s">
        <v>46</v>
      </c>
      <c r="L23" s="18" t="s">
        <v>6</v>
      </c>
      <c r="M23" s="42"/>
      <c r="N23" s="23"/>
      <c r="O23" s="23"/>
      <c r="P23" s="41"/>
      <c r="Q23" s="23"/>
      <c r="R23" s="23"/>
      <c r="S23" s="41"/>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59">
        <f t="shared" si="1"/>
        <v>7926.8</v>
      </c>
      <c r="BB23" s="65">
        <f t="shared" si="2"/>
        <v>7926.8</v>
      </c>
      <c r="BC23" s="39" t="str">
        <f t="shared" si="3"/>
        <v>INR  Seven Thousand Nine Hundred &amp; Twenty Six  and Paise Eighty Only</v>
      </c>
      <c r="IE23" s="22">
        <v>1.02</v>
      </c>
      <c r="IF23" s="22" t="s">
        <v>38</v>
      </c>
      <c r="IG23" s="22" t="s">
        <v>39</v>
      </c>
      <c r="IH23" s="22">
        <v>213</v>
      </c>
      <c r="II23" s="22" t="s">
        <v>35</v>
      </c>
    </row>
    <row r="24" spans="1:243" s="21" customFormat="1" ht="42.75" customHeight="1">
      <c r="A24" s="73">
        <v>3.8</v>
      </c>
      <c r="B24" s="74" t="s">
        <v>66</v>
      </c>
      <c r="C24" s="69" t="s">
        <v>83</v>
      </c>
      <c r="D24" s="68">
        <v>40</v>
      </c>
      <c r="E24" s="75" t="s">
        <v>73</v>
      </c>
      <c r="F24" s="58">
        <v>79.79</v>
      </c>
      <c r="G24" s="23"/>
      <c r="H24" s="23"/>
      <c r="I24" s="34" t="s">
        <v>36</v>
      </c>
      <c r="J24" s="17">
        <f t="shared" si="0"/>
        <v>1</v>
      </c>
      <c r="K24" s="18" t="s">
        <v>46</v>
      </c>
      <c r="L24" s="18" t="s">
        <v>6</v>
      </c>
      <c r="M24" s="42"/>
      <c r="N24" s="23"/>
      <c r="O24" s="23"/>
      <c r="P24" s="41"/>
      <c r="Q24" s="23"/>
      <c r="R24" s="23"/>
      <c r="S24" s="41"/>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59">
        <f t="shared" si="1"/>
        <v>3191.6</v>
      </c>
      <c r="BB24" s="65">
        <f t="shared" si="2"/>
        <v>3191.6</v>
      </c>
      <c r="BC24" s="39" t="str">
        <f t="shared" si="3"/>
        <v>INR  Three Thousand One Hundred &amp; Ninety One  and Paise Sixty Only</v>
      </c>
      <c r="IE24" s="22">
        <v>2</v>
      </c>
      <c r="IF24" s="22" t="s">
        <v>32</v>
      </c>
      <c r="IG24" s="22" t="s">
        <v>40</v>
      </c>
      <c r="IH24" s="22">
        <v>10</v>
      </c>
      <c r="II24" s="22" t="s">
        <v>35</v>
      </c>
    </row>
    <row r="25" spans="1:243" s="21" customFormat="1" ht="75" customHeight="1">
      <c r="A25" s="73">
        <v>4</v>
      </c>
      <c r="B25" s="76" t="s">
        <v>67</v>
      </c>
      <c r="C25" s="69" t="s">
        <v>84</v>
      </c>
      <c r="D25" s="67"/>
      <c r="E25" s="15"/>
      <c r="F25" s="34"/>
      <c r="G25" s="16"/>
      <c r="H25" s="16"/>
      <c r="I25" s="34"/>
      <c r="J25" s="17"/>
      <c r="K25" s="18"/>
      <c r="L25" s="18"/>
      <c r="M25" s="19"/>
      <c r="N25" s="20"/>
      <c r="O25" s="20"/>
      <c r="P25" s="35"/>
      <c r="Q25" s="20"/>
      <c r="R25" s="20"/>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7"/>
      <c r="BB25" s="38"/>
      <c r="BC25" s="39"/>
      <c r="IE25" s="22">
        <v>2</v>
      </c>
      <c r="IF25" s="22" t="s">
        <v>32</v>
      </c>
      <c r="IG25" s="22" t="s">
        <v>40</v>
      </c>
      <c r="IH25" s="22">
        <v>10</v>
      </c>
      <c r="II25" s="22" t="s">
        <v>35</v>
      </c>
    </row>
    <row r="26" spans="1:243" s="21" customFormat="1" ht="47.25" customHeight="1">
      <c r="A26" s="73">
        <v>4.1</v>
      </c>
      <c r="B26" s="76" t="s">
        <v>68</v>
      </c>
      <c r="C26" s="69" t="s">
        <v>85</v>
      </c>
      <c r="D26" s="68">
        <v>250</v>
      </c>
      <c r="E26" s="77" t="s">
        <v>74</v>
      </c>
      <c r="F26" s="58">
        <v>200.78</v>
      </c>
      <c r="G26" s="23"/>
      <c r="H26" s="23"/>
      <c r="I26" s="34" t="s">
        <v>36</v>
      </c>
      <c r="J26" s="17">
        <f t="shared" si="0"/>
        <v>1</v>
      </c>
      <c r="K26" s="18" t="s">
        <v>46</v>
      </c>
      <c r="L26" s="18" t="s">
        <v>6</v>
      </c>
      <c r="M26" s="42"/>
      <c r="N26" s="23"/>
      <c r="O26" s="23"/>
      <c r="P26" s="41"/>
      <c r="Q26" s="23"/>
      <c r="R26" s="23"/>
      <c r="S26" s="41"/>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59">
        <f t="shared" si="1"/>
        <v>50195</v>
      </c>
      <c r="BB26" s="65">
        <f t="shared" si="2"/>
        <v>50195</v>
      </c>
      <c r="BC26" s="39" t="str">
        <f aca="true" t="shared" si="4" ref="BC26:BC31">SpellNumber(L26,BB26)</f>
        <v>INR  Fifty Thousand One Hundred &amp; Ninety Five  Only</v>
      </c>
      <c r="IE26" s="22">
        <v>3</v>
      </c>
      <c r="IF26" s="22" t="s">
        <v>41</v>
      </c>
      <c r="IG26" s="22" t="s">
        <v>42</v>
      </c>
      <c r="IH26" s="22">
        <v>10</v>
      </c>
      <c r="II26" s="22" t="s">
        <v>35</v>
      </c>
    </row>
    <row r="27" spans="1:243" s="21" customFormat="1" ht="50.25" customHeight="1">
      <c r="A27" s="73">
        <v>4.2</v>
      </c>
      <c r="B27" s="76" t="s">
        <v>69</v>
      </c>
      <c r="C27" s="69" t="s">
        <v>86</v>
      </c>
      <c r="D27" s="68">
        <v>20</v>
      </c>
      <c r="E27" s="77" t="s">
        <v>73</v>
      </c>
      <c r="F27" s="58">
        <v>134.19</v>
      </c>
      <c r="G27" s="23"/>
      <c r="H27" s="23"/>
      <c r="I27" s="34" t="s">
        <v>36</v>
      </c>
      <c r="J27" s="17">
        <f t="shared" si="0"/>
        <v>1</v>
      </c>
      <c r="K27" s="18" t="s">
        <v>46</v>
      </c>
      <c r="L27" s="18" t="s">
        <v>6</v>
      </c>
      <c r="M27" s="42"/>
      <c r="N27" s="23"/>
      <c r="O27" s="23"/>
      <c r="P27" s="41"/>
      <c r="Q27" s="23"/>
      <c r="R27" s="23"/>
      <c r="S27" s="41"/>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59">
        <f t="shared" si="1"/>
        <v>2683.8</v>
      </c>
      <c r="BB27" s="65">
        <f t="shared" si="2"/>
        <v>2683.8</v>
      </c>
      <c r="BC27" s="39" t="str">
        <f t="shared" si="4"/>
        <v>INR  Two Thousand Six Hundred &amp; Eighty Three  and Paise Eighty Only</v>
      </c>
      <c r="IE27" s="22">
        <v>1.01</v>
      </c>
      <c r="IF27" s="22" t="s">
        <v>37</v>
      </c>
      <c r="IG27" s="22" t="s">
        <v>33</v>
      </c>
      <c r="IH27" s="22">
        <v>123.223</v>
      </c>
      <c r="II27" s="22" t="s">
        <v>35</v>
      </c>
    </row>
    <row r="28" spans="1:243" s="21" customFormat="1" ht="48" customHeight="1">
      <c r="A28" s="73">
        <v>4.3</v>
      </c>
      <c r="B28" s="76" t="s">
        <v>70</v>
      </c>
      <c r="C28" s="69" t="s">
        <v>87</v>
      </c>
      <c r="D28" s="68">
        <v>20</v>
      </c>
      <c r="E28" s="77" t="s">
        <v>73</v>
      </c>
      <c r="F28" s="58">
        <v>128.89</v>
      </c>
      <c r="G28" s="23"/>
      <c r="H28" s="23"/>
      <c r="I28" s="34" t="s">
        <v>36</v>
      </c>
      <c r="J28" s="17">
        <f t="shared" si="0"/>
        <v>1</v>
      </c>
      <c r="K28" s="18" t="s">
        <v>46</v>
      </c>
      <c r="L28" s="18" t="s">
        <v>6</v>
      </c>
      <c r="M28" s="42"/>
      <c r="N28" s="23"/>
      <c r="O28" s="23"/>
      <c r="P28" s="41"/>
      <c r="Q28" s="23"/>
      <c r="R28" s="23"/>
      <c r="S28" s="41"/>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43"/>
      <c r="AV28" s="36"/>
      <c r="AW28" s="36"/>
      <c r="AX28" s="36"/>
      <c r="AY28" s="36"/>
      <c r="AZ28" s="36"/>
      <c r="BA28" s="59">
        <f t="shared" si="1"/>
        <v>2577.8</v>
      </c>
      <c r="BB28" s="65">
        <f t="shared" si="2"/>
        <v>2577.8</v>
      </c>
      <c r="BC28" s="39" t="str">
        <f t="shared" si="4"/>
        <v>INR  Two Thousand Five Hundred &amp; Seventy Seven  and Paise Eighty Only</v>
      </c>
      <c r="IE28" s="22">
        <v>1.02</v>
      </c>
      <c r="IF28" s="22" t="s">
        <v>38</v>
      </c>
      <c r="IG28" s="22" t="s">
        <v>39</v>
      </c>
      <c r="IH28" s="22">
        <v>213</v>
      </c>
      <c r="II28" s="22" t="s">
        <v>35</v>
      </c>
    </row>
    <row r="29" spans="1:243" s="21" customFormat="1" ht="44.25" customHeight="1">
      <c r="A29" s="73">
        <v>4.4</v>
      </c>
      <c r="B29" s="76" t="s">
        <v>64</v>
      </c>
      <c r="C29" s="69" t="s">
        <v>88</v>
      </c>
      <c r="D29" s="68">
        <v>20</v>
      </c>
      <c r="E29" s="77" t="s">
        <v>73</v>
      </c>
      <c r="F29" s="58">
        <v>109.6</v>
      </c>
      <c r="G29" s="23"/>
      <c r="H29" s="23"/>
      <c r="I29" s="34" t="s">
        <v>36</v>
      </c>
      <c r="J29" s="17">
        <f t="shared" si="0"/>
        <v>1</v>
      </c>
      <c r="K29" s="18" t="s">
        <v>46</v>
      </c>
      <c r="L29" s="18" t="s">
        <v>6</v>
      </c>
      <c r="M29" s="42"/>
      <c r="N29" s="23"/>
      <c r="O29" s="23"/>
      <c r="P29" s="41"/>
      <c r="Q29" s="23"/>
      <c r="R29" s="23"/>
      <c r="S29" s="41"/>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59">
        <f t="shared" si="1"/>
        <v>2192</v>
      </c>
      <c r="BB29" s="65">
        <f t="shared" si="2"/>
        <v>2192</v>
      </c>
      <c r="BC29" s="39" t="str">
        <f t="shared" si="4"/>
        <v>INR  Two Thousand One Hundred &amp; Ninety Two  Only</v>
      </c>
      <c r="IE29" s="22">
        <v>2</v>
      </c>
      <c r="IF29" s="22" t="s">
        <v>32</v>
      </c>
      <c r="IG29" s="22" t="s">
        <v>40</v>
      </c>
      <c r="IH29" s="22">
        <v>10</v>
      </c>
      <c r="II29" s="22" t="s">
        <v>35</v>
      </c>
    </row>
    <row r="30" spans="1:243" s="21" customFormat="1" ht="42.75" customHeight="1">
      <c r="A30" s="73">
        <v>4.5</v>
      </c>
      <c r="B30" s="76" t="s">
        <v>71</v>
      </c>
      <c r="C30" s="69" t="s">
        <v>89</v>
      </c>
      <c r="D30" s="68">
        <v>20</v>
      </c>
      <c r="E30" s="77" t="s">
        <v>73</v>
      </c>
      <c r="F30" s="58">
        <v>127.14</v>
      </c>
      <c r="G30" s="23"/>
      <c r="H30" s="23"/>
      <c r="I30" s="34" t="s">
        <v>36</v>
      </c>
      <c r="J30" s="17">
        <f t="shared" si="0"/>
        <v>1</v>
      </c>
      <c r="K30" s="18" t="s">
        <v>46</v>
      </c>
      <c r="L30" s="18" t="s">
        <v>6</v>
      </c>
      <c r="M30" s="42"/>
      <c r="N30" s="23"/>
      <c r="O30" s="23"/>
      <c r="P30" s="41"/>
      <c r="Q30" s="23"/>
      <c r="R30" s="23"/>
      <c r="S30" s="41"/>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59">
        <f t="shared" si="1"/>
        <v>2542.8</v>
      </c>
      <c r="BB30" s="65">
        <f t="shared" si="2"/>
        <v>2542.8</v>
      </c>
      <c r="BC30" s="39" t="str">
        <f t="shared" si="4"/>
        <v>INR  Two Thousand Five Hundred &amp; Forty Two  and Paise Eighty Only</v>
      </c>
      <c r="IE30" s="22">
        <v>3</v>
      </c>
      <c r="IF30" s="22" t="s">
        <v>41</v>
      </c>
      <c r="IG30" s="22" t="s">
        <v>42</v>
      </c>
      <c r="IH30" s="22">
        <v>10</v>
      </c>
      <c r="II30" s="22" t="s">
        <v>35</v>
      </c>
    </row>
    <row r="31" spans="1:243" s="21" customFormat="1" ht="90" customHeight="1">
      <c r="A31" s="73">
        <v>5</v>
      </c>
      <c r="B31" s="76" t="s">
        <v>72</v>
      </c>
      <c r="C31" s="69" t="s">
        <v>90</v>
      </c>
      <c r="D31" s="68">
        <v>1186</v>
      </c>
      <c r="E31" s="77" t="s">
        <v>74</v>
      </c>
      <c r="F31" s="58">
        <v>16.66</v>
      </c>
      <c r="G31" s="23"/>
      <c r="H31" s="23"/>
      <c r="I31" s="34" t="s">
        <v>36</v>
      </c>
      <c r="J31" s="17">
        <f t="shared" si="0"/>
        <v>1</v>
      </c>
      <c r="K31" s="18" t="s">
        <v>46</v>
      </c>
      <c r="L31" s="18" t="s">
        <v>6</v>
      </c>
      <c r="M31" s="42"/>
      <c r="N31" s="23"/>
      <c r="O31" s="23"/>
      <c r="P31" s="41"/>
      <c r="Q31" s="23"/>
      <c r="R31" s="23"/>
      <c r="S31" s="41"/>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59">
        <f t="shared" si="1"/>
        <v>19758.76</v>
      </c>
      <c r="BB31" s="65">
        <f t="shared" si="2"/>
        <v>19758.76</v>
      </c>
      <c r="BC31" s="39" t="str">
        <f t="shared" si="4"/>
        <v>INR  Nineteen Thousand Seven Hundred &amp; Fifty Eight  and Paise Seventy Six Only</v>
      </c>
      <c r="IE31" s="22">
        <v>1.01</v>
      </c>
      <c r="IF31" s="22" t="s">
        <v>37</v>
      </c>
      <c r="IG31" s="22" t="s">
        <v>33</v>
      </c>
      <c r="IH31" s="22">
        <v>123.223</v>
      </c>
      <c r="II31" s="22" t="s">
        <v>35</v>
      </c>
    </row>
    <row r="32" spans="1:243" s="21" customFormat="1" ht="34.5" customHeight="1">
      <c r="A32" s="44" t="s">
        <v>44</v>
      </c>
      <c r="B32" s="45"/>
      <c r="C32" s="46"/>
      <c r="D32" s="47"/>
      <c r="E32" s="47"/>
      <c r="F32" s="47"/>
      <c r="G32" s="47"/>
      <c r="H32" s="48"/>
      <c r="I32" s="48"/>
      <c r="J32" s="48"/>
      <c r="K32" s="48"/>
      <c r="L32" s="49"/>
      <c r="BA32" s="60">
        <f>SUM(BA13:BA31)</f>
        <v>651027.27</v>
      </c>
      <c r="BB32" s="64">
        <f>SUM(BB13:BB31)</f>
        <v>651027.27</v>
      </c>
      <c r="BC32" s="39" t="str">
        <f>SpellNumber($E$2,BB32)</f>
        <v>INR  Six Lakh Fifty One Thousand  &amp;Twenty Seven  and Paise Twenty Seven Only</v>
      </c>
      <c r="IE32" s="22">
        <v>4</v>
      </c>
      <c r="IF32" s="22" t="s">
        <v>38</v>
      </c>
      <c r="IG32" s="22" t="s">
        <v>43</v>
      </c>
      <c r="IH32" s="22">
        <v>10</v>
      </c>
      <c r="II32" s="22" t="s">
        <v>35</v>
      </c>
    </row>
    <row r="33" spans="1:243" s="26" customFormat="1" ht="33.75" customHeight="1">
      <c r="A33" s="45" t="s">
        <v>48</v>
      </c>
      <c r="B33" s="50"/>
      <c r="C33" s="24"/>
      <c r="D33" s="51"/>
      <c r="E33" s="52" t="s">
        <v>54</v>
      </c>
      <c r="F33" s="62"/>
      <c r="G33" s="53"/>
      <c r="H33" s="25"/>
      <c r="I33" s="25"/>
      <c r="J33" s="25"/>
      <c r="K33" s="54"/>
      <c r="L33" s="55"/>
      <c r="M33" s="56"/>
      <c r="O33" s="21"/>
      <c r="P33" s="21"/>
      <c r="Q33" s="21"/>
      <c r="R33" s="21"/>
      <c r="S33" s="21"/>
      <c r="BA33" s="61">
        <f>IF(ISBLANK(F33),0,IF(E33="Excess (+)",ROUND(BA32+(BA32*F33),2),IF(E33="Less (-)",ROUND(BA32+(BA32*F33*(-1)),2),IF(E33="At Par",BA32,0))))</f>
        <v>0</v>
      </c>
      <c r="BB33" s="63">
        <f>ROUND(BA33,0)</f>
        <v>0</v>
      </c>
      <c r="BC33" s="39" t="str">
        <f>SpellNumber($E$2,BA33)</f>
        <v>INR Zero Only</v>
      </c>
      <c r="IE33" s="27"/>
      <c r="IF33" s="27"/>
      <c r="IG33" s="27"/>
      <c r="IH33" s="27"/>
      <c r="II33" s="27"/>
    </row>
    <row r="34" spans="1:243" s="26" customFormat="1" ht="41.25" customHeight="1">
      <c r="A34" s="44" t="s">
        <v>47</v>
      </c>
      <c r="B34" s="44"/>
      <c r="C34" s="81" t="str">
        <f>SpellNumber($E$2,BA33)</f>
        <v>INR Zero Only</v>
      </c>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3"/>
      <c r="IE34" s="27"/>
      <c r="IF34" s="27"/>
      <c r="IG34" s="27"/>
      <c r="IH34" s="27"/>
      <c r="II34" s="27"/>
    </row>
    <row r="35" spans="3:243" s="12" customFormat="1" ht="15">
      <c r="C35" s="28"/>
      <c r="D35" s="28"/>
      <c r="E35" s="28"/>
      <c r="F35" s="28"/>
      <c r="G35" s="28"/>
      <c r="H35" s="28"/>
      <c r="I35" s="28"/>
      <c r="J35" s="28"/>
      <c r="K35" s="28"/>
      <c r="L35" s="28"/>
      <c r="M35" s="28"/>
      <c r="O35" s="28"/>
      <c r="BA35" s="28"/>
      <c r="BC35" s="28"/>
      <c r="IE35" s="13"/>
      <c r="IF35" s="13"/>
      <c r="IG35" s="13"/>
      <c r="IH35" s="13"/>
      <c r="II35" s="13"/>
    </row>
  </sheetData>
  <sheetProtection password="EEC8" sheet="1" selectLockedCells="1"/>
  <mergeCells count="8">
    <mergeCell ref="A9:BC9"/>
    <mergeCell ref="C34:BC34"/>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list" allowBlank="1" showInputMessage="1" showErrorMessage="1" sqref="L28 L29 L30 L13 L14 L15 L16 L17 L18 L19 L20 L21 L22 L23 L24 L25 L26 L27 L31">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31 F13:F31">
      <formula1>0</formula1>
      <formula2>999999999999999</formula2>
    </dataValidation>
    <dataValidation allowBlank="1" showInputMessage="1" showErrorMessage="1" promptTitle="Units" prompt="Please enter Units in text" sqref="E13:E31"/>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24 M26:M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allowBlank="1" showInputMessage="1" showErrorMessage="1" promptTitle="Itemcode/Make" prompt="Please enter text" sqref="C13:C31"/>
    <dataValidation allowBlank="1" showInputMessage="1" showErrorMessage="1" promptTitle="Item Description" prompt="Please enter Item Description in text" sqref="B28:B31 B19:B24"/>
    <dataValidation type="decimal" allowBlank="1" showInputMessage="1" showErrorMessage="1" errorTitle="Invalid Entry" error="Only Numeric Values are allowed. " sqref="A13:A31">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sqref="I13:I31">
      <formula1>"Excess(+), Less(-)"</formula1>
    </dataValidation>
    <dataValidation allowBlank="1" showInputMessage="1" showErrorMessage="1" promptTitle="Addition / Deduction" prompt="Please Choose the correct One" sqref="J13:J31"/>
    <dataValidation type="list" allowBlank="1" showInputMessage="1" showErrorMessage="1" sqref="C2">
      <formula1>"Normal, SingleWindow, Alternate"</formula1>
    </dataValidation>
    <dataValidation type="list" allowBlank="1" showInputMessage="1" showErrorMessage="1" sqref="K13:K31">
      <formula1>"Partial Conversion, Full Conversion"</formula1>
    </dataValidation>
    <dataValidation type="list" allowBlank="1" showInputMessage="1" showErrorMessage="1" sqref="E33">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2022-02-23T10:33:27Z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