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93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<sst xmlns="http://schemas.openxmlformats.org/spreadsheetml/2006/main" count="1372" uniqueCount="373">
  <si>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</si>
  <si>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</si>
  <si>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</si>
  <si>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</si>
  <si>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</si>
  <si>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</si>
  <si>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</si>
  <si>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</si>
  <si>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</si>
  <si>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</si>
  <si>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</si>
  <si>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</si>
  <si>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</si>
  <si>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</si>
  <si>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</si>
  <si>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</si>
  <si>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</si>
  <si>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</si>
  <si>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</si>
  <si>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</si>
  <si>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</si>
  <si>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</si>
  <si>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</si>
  <si>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</si>
  <si>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</si>
  <si>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</si>
  <si>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</si>
  <si>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</si>
  <si>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</si>
  <si>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</si>
  <si>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</si>
  <si>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</si>
  <si>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</si>
  <si>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</si>
  <si>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</si>
  <si>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</si>
  <si>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</si>
  <si>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</si>
  <si>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</si>
  <si>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</si>
  <si>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</si>
  <si>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</si>
  <si>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</si>
  <si>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</si>
  <si>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</si>
  <si>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</si>
  <si>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</si>
  <si>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</si>
  <si>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</si>
  <si>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</si>
  <si>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</si>
  <si>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</si>
  <si>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</si>
  <si>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</si>
  <si>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</si>
  <si>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Name of Work: Renovation / Modification of electrical installation of old opportunity school to be set up as laboratories/ office with all allied works as per request.</t>
  </si>
  <si>
    <t>Tender Inviting Authority:  Executive Engineer IWD IIT Kanpur</t>
  </si>
  <si>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</si>
  <si>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Group 'C'</t>
  </si>
  <si>
    <t>Supplying &amp; drawing following sizes of FRLS PVC insulated copper conductor, single core cable in  the existing surface / recessed steel / PVC conduit as reqd.</t>
  </si>
  <si>
    <t>1 x 1.5 Sq.mm..</t>
  </si>
  <si>
    <t>3 x 1.5 Sq.mm..</t>
  </si>
  <si>
    <t>3 x 2.5 sq. mm</t>
  </si>
  <si>
    <t>3 x 4 Sq.mm..</t>
  </si>
  <si>
    <t>4 x 6 Sq.mm..</t>
  </si>
  <si>
    <t xml:space="preserve">Supplying and  drawing telephone cable of 2 pair 0.5  mm dia  FRLS  PVC insulated annealed copper conductor, unarmored telephone cable in the existing surface/ recessed steel/ PVC conduit as required. </t>
  </si>
  <si>
    <t>1 Pair</t>
  </si>
  <si>
    <t>2 Pair</t>
  </si>
  <si>
    <t>4 Pair</t>
  </si>
  <si>
    <t>Supply and fixing of following sizes of medium class PVC conduit along with the accessories in surface /recess including cutting the wall and  making good the same in case of recessed  conduit as reqd.</t>
  </si>
  <si>
    <t xml:space="preserve">20mm </t>
  </si>
  <si>
    <t xml:space="preserve">25mm </t>
  </si>
  <si>
    <t>32mm</t>
  </si>
  <si>
    <t>40mm</t>
  </si>
  <si>
    <t xml:space="preserve">S &amp; F metal box of following sizes ( nominal size ) on surface or in recess with suitable size of phenolic laminated sheet cover in the front I/c painting etc as reqd. </t>
  </si>
  <si>
    <t>250 mm X 300 mm X 60 mm deep</t>
  </si>
  <si>
    <t>250 mm x 300 mm x 100 mm deep</t>
  </si>
  <si>
    <t>Supplying and fixing following size/ modules, GI box alongwith modular base &amp; cover plate for modular switches in recess etc. as required.</t>
  </si>
  <si>
    <t>1 or 2 Module (75mmX75mm)</t>
  </si>
  <si>
    <t>3 Module (100mmX75mm)</t>
  </si>
  <si>
    <t>4 Module (125mmX75mm)</t>
  </si>
  <si>
    <t>6 Module (200mmX75mm)</t>
  </si>
  <si>
    <t>8 Module (125mmX125mm)</t>
  </si>
  <si>
    <t>12 Module (200mmX150mm)</t>
  </si>
  <si>
    <t>Supplying and fixing 3 pin, 5 A ceiling rose on the existing junction box/ wooden block including connections etc. as required.</t>
  </si>
  <si>
    <t xml:space="preserve">Supplying and fixing brass batten/ angle holder including connection etc. as required. </t>
  </si>
  <si>
    <t>Supplying and fixing suitable size GI box with modular plate and cover in front on surface or in recess,including providing and fixing 2 nos.3 pin 5/6 A modular socket outlet and 2 nos.5/6 A modular switch, connections etc.as required. (For light plugs to be used in non residential buildings.)</t>
  </si>
  <si>
    <t>Supplying and fixing suitable size GI box with modular plate and cover in front on surface or in recess,including providing and fixing 25 A modular socket outlet and 25 A modular SP MCB, ''C'' curve including connections,paintig etc,as required.</t>
  </si>
  <si>
    <t>Supply, fixing,  following modular type switch / socket on existing modular plate &amp; switch box including connectins but excluding modular plate etc. as reqd.</t>
  </si>
  <si>
    <t>5/6 Amp switch</t>
  </si>
  <si>
    <t>2 way 5/6 amps switch</t>
  </si>
  <si>
    <t>15/16 Amp. switch</t>
  </si>
  <si>
    <t>3 Pin 5/6 Amp. socket outlet</t>
  </si>
  <si>
    <t>6 Pin 15/16 Amp. socket outlet.</t>
  </si>
  <si>
    <t>Telephone socket outlet</t>
  </si>
  <si>
    <t>Blanking plate</t>
  </si>
  <si>
    <t>S/F following modular base &amp; cover plate on existing modular metal boxes etc. as reqd.</t>
  </si>
  <si>
    <t xml:space="preserve">1 or 2 module </t>
  </si>
  <si>
    <t>3 module</t>
  </si>
  <si>
    <t>4 module</t>
  </si>
  <si>
    <t xml:space="preserve">6 module </t>
  </si>
  <si>
    <t xml:space="preserve">8 module </t>
  </si>
  <si>
    <t>12 module</t>
  </si>
  <si>
    <t>Providing and fixing following rating and breaking capacity and pole MCCB with thermomagnetic release and terminal spreaders in existing cubicle panel board including drilling holes in cubicle panel, making connections, etc. as required</t>
  </si>
  <si>
    <t>250 A,36KA,FPMCCB</t>
  </si>
  <si>
    <t xml:space="preserve">Supplying and fixing DP sheet steel enclosure on surface/ recess along with 25/32 A 240 V "C" curve DP MCB complete with connections, testing and commissioning etc. as required.
</t>
  </si>
  <si>
    <t xml:space="preserve">Supplying and fixing TP sheet steel enclosure on surface/ recess along with 16/25/32 A 415 V "C" curve TP MCB complete with connections, testing and commissioning etc. as required.
</t>
  </si>
  <si>
    <t>120 Amp, 16KA TPMCCB</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</si>
  <si>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</si>
  <si>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8-way , Double door</t>
  </si>
  <si>
    <t>12-way , Double door</t>
  </si>
  <si>
    <t>16-way , Double door</t>
  </si>
  <si>
    <t>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t>
  </si>
  <si>
    <t>4 way (4 + 12), Double door</t>
  </si>
  <si>
    <t>6 way (4 + 18), Double door</t>
  </si>
  <si>
    <t>8 way (4 + 24), Double door</t>
  </si>
  <si>
    <t>Supplying and fixing 5 amps to 32 amps rating, 240 volts, 'C' series, MCB suitable for inductive load of following poles in the existing MCB DB complete with connections, testing and commissioning etc. as reqd.</t>
  </si>
  <si>
    <t>Single Pole</t>
  </si>
  <si>
    <t>Single Pole &amp; Neutral</t>
  </si>
  <si>
    <t>Triple Pole</t>
  </si>
  <si>
    <t>Triple pole &amp; Neutral</t>
  </si>
  <si>
    <t xml:space="preserve">Supplying and fixing following rating, four pole, (three phase and neutral), 415 volts, residual current circuit breaker (RCCB), 
having a sensitivity current 30 mA in the existing MCB DB complete with connections, testing and commissioning etc. as 
required.
</t>
  </si>
  <si>
    <t>63 Amp</t>
  </si>
  <si>
    <t>Supplying and fixing Cable End Box (Loose Wire Box) suitable for following triple pole and neutral,sheet steel,MCB distribution board,415 Volts,on surface/recess,complete with testing and commissioning etc.as required.</t>
  </si>
  <si>
    <t>For 4 way,Double door TPN MCBDB</t>
  </si>
  <si>
    <t>S &amp; F following rating double pole (single phase &amp; neutral) 240 volts RCCB (ELCB), having sensivity current up to 30 mA in the existing MCB DB complete with connection,testing &amp; commissioning etc as reqd.</t>
  </si>
  <si>
    <t>40 Amp</t>
  </si>
  <si>
    <t>Providing and fixing M.V. danger notice plate of 200 mm X 200 mm,made of mild steel,at least 2 mm thick, and vitreous enameled white on both sides,and with inscription in single red colour on front side as required.</t>
  </si>
  <si>
    <t>Earthing with G.I earth pipe 4.5 mtr long. 40 mm dia incluuding acessories, and providing masonary enclosure with cover plate having locking arrangement and watering pipe etc. with charcoal  and salt as required.</t>
  </si>
  <si>
    <t>P &amp; F 25 mm x 5 mm GI strip in 40 mm dia GI pipe from earth electrode with GI nut , bolt,spring washer excavation and refilling etc. as reqd.</t>
  </si>
  <si>
    <t>P &amp; F 6 SWG dia GI wire on surface or in recess for loop earthing as  reqd.</t>
  </si>
  <si>
    <t>Laying of one number PVC insulated and PVC sheathed / XLPE power cable of 1.1 KV grade of following size direct in ground including excavation, sand cushioning, protective covering and refilling the trench etc as required.</t>
  </si>
  <si>
    <t>Upto 35 sq. mm</t>
  </si>
  <si>
    <t>Above 95 sq. mm and upto 185 sq. mm</t>
  </si>
  <si>
    <t>Laying of  one  number  additional  PVC  insulated  and  PVC sheathed / XLPE power cable of 1.1 KV grade of following size direct in ground in the same trench in one tier horizontal formation including excavation, sand cushioning, protective covering and refilling the trench etc as required.</t>
  </si>
  <si>
    <t>Laying of one number PVC insulated and PVC sheathed / XLPE power cable of 1.1 KV grade of following size in the existing RCC/  HUME/ METAL pipe as required.</t>
  </si>
  <si>
    <t>Laying of one number PVC insulated and PVC sheathed / XLPE power cable of 1.1 KV grade of following size in the existing masonry open duct as required.</t>
  </si>
  <si>
    <t>Laying and  fixing  of  one  number  PVC  insulated  and  PVC sheathed / XLPE power cable of 1.1 KV grade of following size on wall surface as required.</t>
  </si>
  <si>
    <t>Supplying and fixing cable route marker with 10 cm X 10 cm X 5 mm thick G.I. plate with inscription there on, bolted /welded to 35 mm X 35 mm X 6 mm angle iron, 60 cm long and fixing the same in ground as required.</t>
  </si>
  <si>
    <t>Supplying and making indoor end termination with brass compression gland, aluminum lugs for following size of PVC insulated &amp; PVC sheathed/XLPE aluminum cable of 1.1kV grade as reqd.</t>
  </si>
  <si>
    <t>3½ X 185 sq. mm (50mm)</t>
  </si>
  <si>
    <t>Supplying and embedding following dia G.I. pipe (medium class) in pole collar/ foundation (during casting) for cable entry
including bending the pipe to the required shape complete as</t>
  </si>
  <si>
    <t>40mm dia</t>
  </si>
  <si>
    <t xml:space="preserve">Providing, laying and fixing following dia G.I. pipe (medium class) in ground complete with G.I. fittings including trenching (75 cm deep)and re-filling etc as required
</t>
  </si>
  <si>
    <t>100 mm dia</t>
  </si>
  <si>
    <t>Supply, Installation, Testing and Commissioning of 1200 mm sweep, BEE 5 star rated, ceiling fan with Brush Less Direct Current (BLDC) Motor, class of insulation: B, 3 nos. blades, 30 cm long down rod, 2 nos. canopies, shackle kit, safety rope, copper winding, Power Factor
not less than 0.9, Service Value (CM/M/W) minimum 6.00, Air delivery minimum 210 Cum/Min , 350 RPM (tolerance as per IS : 374-2019), THD less than 10%, remote or electronic regulator unit for speed control and all remaining accessories including safety pin, nut bolts, washers, temperature rise=75 degree C (max.), insulation resistance more than 2 mega ohm, suitable for  230 V, 50 Hz, single phase AC Supply, earthing etc. complete as required.</t>
  </si>
  <si>
    <t>Supply of one no.  XLPE cable aluminum conductor steel armoured power cable of 1.1kV grade of size  3-1/2x 185 sq.mm. complete as required and as instructed by Engineer in charge</t>
  </si>
  <si>
    <t xml:space="preserve">S &amp; F 40 amp to 63 amp rating 240 volts 'C' curve 10 kA MCB of following pole in the existing MCB DB complete with connection, testing &amp; commissioning etc as reqd.        </t>
  </si>
  <si>
    <t>Double pole</t>
  </si>
  <si>
    <t>Four Pole</t>
  </si>
  <si>
    <t>Supply, fixing, connecting and commissioning of DP/FP MCB enclosure box on surface  or recessed etc as requred..</t>
  </si>
  <si>
    <t>Supplying, fixing, connecting &amp; commissioning of holder for 9/11/ 18/20/28/36/40W FTL/PLS lamps</t>
  </si>
  <si>
    <t xml:space="preserve">Supplying and fixing connecting and commissioning of AC  230/250 volts, 50 HZ, 250 mm sweep fresh air fan  including providing  nuts, bolts, mounting frame and other accessories etc.  complete  </t>
  </si>
  <si>
    <t>200 mm (Plastic body)</t>
  </si>
  <si>
    <t>Supplying, fixing, connecting, commissioning and testing of  following LED light fixture with electronic driver, LED lamp, reflector, diffuser, MS body/ housing holder etc complete with all fixing accessories and lamp as required complete.</t>
  </si>
  <si>
    <t>36 watt surface mounding LED light fixture 300x 1200 mm</t>
  </si>
  <si>
    <t>Supply / fixing , testing &amp; commissioning of 12W  LED. Slim surface mounted round LED panel al. die cast body with premium diffuser to ensure glare free as required complete  LED makeHavells or its equivalent make etc as reqd</t>
  </si>
  <si>
    <t>Supply / fixing , testing &amp; commissioning of 9W  1 ftor 2 ft LED wall/mirror light. as req.</t>
  </si>
  <si>
    <t>S &amp; F 3 mm thick phenolic laminated sheet on existing board with brass screw &amp; cup washer etc as reqd.</t>
  </si>
  <si>
    <t>Supplying and fixing following size /modules plastic/ wooden box for modular switches in recess/ on surface etc complete as required.</t>
  </si>
  <si>
    <t>1 or 2 module</t>
  </si>
  <si>
    <t xml:space="preserve"> 4 module</t>
  </si>
  <si>
    <t>6 module</t>
  </si>
  <si>
    <t xml:space="preserve"> 8 module</t>
  </si>
  <si>
    <t xml:space="preserve"> 12 module</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</si>
  <si>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</si>
  <si>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</si>
  <si>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Supply  and laying of HDPE pipe ISI mark of 32 mm (8Kg / cm²) size inner dia, 2mm thick I/c cartage loading &amp; unloading etc. as reqd.</t>
  </si>
  <si>
    <t>Direct in ground I/c excavation, sand cushioning, protective covering and refilling the trench etc. as reqd.</t>
  </si>
  <si>
    <t>In pipe</t>
  </si>
  <si>
    <t>In open duct</t>
  </si>
  <si>
    <t>On surface with MS clamp</t>
  </si>
  <si>
    <t>Supplying, fixing, connecting, commissioning and testing of the following luminaries light fixtures complete with all accessories and with lamp as required complete.</t>
  </si>
  <si>
    <t>Street Light luminaire 48W CAT no ENDURAPEARLNEOSL48WLED757SASYBOPC. Havells make or it's equivalent</t>
  </si>
  <si>
    <t>Providing and fixing following sizes of PVC casing and capping on surface as reqd.</t>
  </si>
  <si>
    <t>20 x 12 mm</t>
  </si>
  <si>
    <t>32 x 16 mm</t>
  </si>
  <si>
    <t>4 x 10 Sq.mm..</t>
  </si>
  <si>
    <t>4 x 16 Sq.mm..</t>
  </si>
  <si>
    <t>4 x 25 Sq.mm..</t>
  </si>
  <si>
    <t xml:space="preserve">Providing and fixing DLP plastic trunking of size 105 mm x 50 mm without cover on surface as reqd. </t>
  </si>
  <si>
    <t>Providing and fixing 85 mm width flexible cover of DLP plastic trunking.  (size 105 mm x 50 mm.)</t>
  </si>
  <si>
    <t>Supply and fixing of following items for plastic trunking accessories suitable for size 105 mm x 50 mm.</t>
  </si>
  <si>
    <t xml:space="preserve">End cap </t>
  </si>
  <si>
    <t>Internal angle.</t>
  </si>
  <si>
    <t>External angle.</t>
  </si>
  <si>
    <t>Flat Junction</t>
  </si>
  <si>
    <t>Base joint</t>
  </si>
  <si>
    <t>Supplying, installation DLP mini- trunking 32mm x 20mm and accessories white-system with independent cover- without central partion etc. as reqd.</t>
  </si>
  <si>
    <t>Mini- trunking</t>
  </si>
  <si>
    <t>End cap left or right</t>
  </si>
  <si>
    <t>Internal/ external angle</t>
  </si>
  <si>
    <t xml:space="preserve">Flat angle </t>
  </si>
  <si>
    <t>Flat junction</t>
  </si>
  <si>
    <t>Supplying, installation DLP mini- trunking 32mm x 12.5mm and accessories white-system with independent cover- without central partion etc. as reqd.its equivalent approved make etc as required</t>
  </si>
  <si>
    <t>Supplying, installation,fixing connecting, testing &amp; commissioning of electrical LT panal with following specification complete as reqiured and as instructed by Engineer in-charge</t>
  </si>
  <si>
    <r>
      <rPr>
        <b/>
        <sz val="10"/>
        <color indexed="8"/>
        <rFont val="Arial"/>
        <family val="2"/>
      </rPr>
      <t xml:space="preserve">Incoming: 01 No. of 250 </t>
    </r>
    <r>
      <rPr>
        <sz val="10"/>
        <color indexed="8"/>
        <rFont val="Arial"/>
        <family val="2"/>
      </rPr>
      <t>Amp. FP MCCB 36KA MP Based Release (O/C&amp;S/C Protection) rotary operated handle mechanism FP spreader for MCCB with phase indications &amp; digital multi funtion meter, digital voltmeter, digital ammeter etc. complete as required.</t>
    </r>
  </si>
  <si>
    <r>
      <rPr>
        <b/>
        <sz val="10"/>
        <color indexed="8"/>
        <rFont val="Arial"/>
        <family val="2"/>
      </rPr>
      <t>Outgoing: 02 No. of 120</t>
    </r>
    <r>
      <rPr>
        <sz val="10"/>
        <color indexed="8"/>
        <rFont val="Arial"/>
        <family val="2"/>
      </rPr>
      <t xml:space="preserve"> Amp FP MCCB ,25KA TM Based Release (O/C &amp;S/C Protection) Rotary Operated Handle Mechanism FP Spreader for MCCB 120A  with digital multi funtion meter complete as required. </t>
    </r>
  </si>
  <si>
    <r>
      <rPr>
        <b/>
        <sz val="10"/>
        <color indexed="8"/>
        <rFont val="Arial"/>
        <family val="2"/>
      </rPr>
      <t xml:space="preserve">Outgoing: 10 No. of </t>
    </r>
    <r>
      <rPr>
        <sz val="10"/>
        <color indexed="8"/>
        <rFont val="Arial"/>
        <family val="2"/>
      </rPr>
      <t>63A FP MCCB 25KA TM Based Release (O/C &amp; S/C Protection) Rotary Operated Handle Mechanism  with digital multi funtion meter complete as required.</t>
    </r>
  </si>
  <si>
    <t>Fabrication,supplying &amp; fixing of box of required size made out of 2mm thick CRCA sheet duly powder coated &amp; openable from top-bottom or front required &amp; fixing the same complete as required.</t>
  </si>
  <si>
    <t>S&amp;F, Copper tube / reducer/ lug  terminals suitable for following size of conductor.</t>
  </si>
  <si>
    <t>10,16 mm</t>
  </si>
  <si>
    <t>25 mm</t>
  </si>
  <si>
    <t>Fixing of internet rack on steel fashtner including cartage from store to site as required complete.</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</si>
  <si>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</si>
  <si>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</si>
  <si>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</si>
  <si>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</si>
  <si>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</si>
  <si>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</si>
  <si>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</si>
  <si>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</si>
  <si>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</si>
  <si>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</si>
  <si>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</si>
  <si>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</si>
  <si>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</si>
  <si>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</si>
  <si>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</si>
  <si>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</si>
  <si>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</si>
  <si>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</si>
  <si>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</si>
  <si>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</si>
  <si>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</si>
  <si>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</si>
  <si>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</si>
  <si>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</si>
  <si>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</si>
  <si>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</si>
  <si>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</si>
  <si>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</si>
  <si>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</si>
  <si>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</si>
  <si>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</si>
  <si>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</si>
  <si>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</si>
  <si>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</si>
  <si>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</si>
  <si>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</si>
  <si>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</si>
  <si>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</si>
  <si>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</si>
  <si>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</si>
  <si>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</si>
  <si>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</si>
  <si>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</si>
  <si>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</si>
  <si>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</si>
  <si>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</si>
  <si>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</si>
  <si>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</si>
  <si>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</si>
  <si>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</si>
  <si>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</si>
  <si>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</si>
  <si>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</si>
  <si>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</si>
  <si>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</si>
  <si>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</si>
  <si>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</si>
  <si>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</si>
  <si>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</si>
  <si>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</si>
  <si>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</si>
  <si>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</si>
  <si>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</si>
  <si>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</si>
  <si>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</si>
  <si>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</si>
  <si>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</si>
  <si>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</si>
  <si>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</si>
  <si>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</si>
  <si>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</si>
  <si>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</si>
  <si>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</si>
  <si>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</si>
  <si>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</si>
  <si>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</si>
  <si>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</si>
  <si>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</si>
  <si>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</si>
  <si>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</si>
  <si>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</si>
  <si>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</si>
  <si>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</si>
  <si>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</si>
  <si>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</si>
  <si>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</si>
  <si>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</si>
  <si>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</si>
  <si>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</si>
  <si>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</si>
  <si>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</si>
  <si>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</si>
  <si>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</si>
  <si>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</si>
  <si>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</si>
  <si>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</si>
  <si>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</si>
  <si>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</si>
  <si>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</si>
  <si>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</si>
  <si>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</si>
  <si>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</si>
  <si>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</si>
  <si>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</si>
  <si>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</si>
  <si>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</si>
  <si>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</si>
  <si>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</si>
  <si>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</si>
  <si>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</si>
  <si>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</si>
  <si>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</si>
  <si>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</si>
  <si>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</si>
  <si>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</si>
  <si>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</si>
  <si>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</si>
  <si>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</si>
  <si>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</si>
  <si>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</si>
  <si>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</si>
  <si>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</si>
  <si>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</si>
  <si>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</si>
  <si>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</si>
  <si>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</si>
  <si>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</si>
  <si>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</si>
  <si>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</si>
  <si>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</si>
  <si>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</si>
  <si>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</si>
  <si>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</si>
  <si>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</si>
  <si>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</si>
  <si>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</si>
  <si>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</si>
  <si>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</si>
  <si>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</si>
  <si>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</si>
  <si>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</si>
  <si>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</si>
  <si>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</si>
  <si>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</si>
  <si>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</si>
  <si>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</si>
  <si>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</si>
  <si>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</si>
  <si>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</si>
  <si>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</si>
  <si>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</si>
  <si>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</si>
  <si>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</si>
  <si>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</si>
  <si>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Points</t>
  </si>
  <si>
    <t>Mtr.</t>
  </si>
  <si>
    <t>Mtr</t>
  </si>
  <si>
    <t>Nos.</t>
  </si>
  <si>
    <t xml:space="preserve">Nos. </t>
  </si>
  <si>
    <t>Each.</t>
  </si>
  <si>
    <t>Each</t>
  </si>
  <si>
    <t>Set</t>
  </si>
  <si>
    <t xml:space="preserve">Mtr  </t>
  </si>
  <si>
    <t>each</t>
  </si>
  <si>
    <t xml:space="preserve"> Mtr</t>
  </si>
  <si>
    <t>Sq.cm</t>
  </si>
  <si>
    <t>set.</t>
  </si>
  <si>
    <t>Kg.</t>
  </si>
  <si>
    <t>Contract No:  23/Elect/2022/294          Dated 14.10.2022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</si>
</sst>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0"/>
      <name val="Arial"/>
      <family val="2"/>
    </font>
    <font>
      <sz val="10"/>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theme="1"/>
      <name val="Arial"/>
      <family val="2"/>
    </font>
    <font>
      <sz val="10"/>
      <color rgb="FF000000"/>
      <name val="Courier New"/>
      <family val="3"/>
    </font>
    <font>
      <sz val="11"/>
      <color theme="1"/>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3">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70" fillId="0" borderId="10" xfId="59" applyNumberFormat="1" applyFont="1" applyFill="1" applyBorder="1" applyAlignment="1">
      <alignment vertical="top" wrapText="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1"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2"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3" fillId="0" borderId="11" xfId="59" applyNumberFormat="1" applyFont="1" applyFill="1" applyBorder="1" applyAlignment="1">
      <alignment vertical="top"/>
      <protection/>
    </xf>
    <xf numFmtId="10" fontId="74"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70" fillId="0" borderId="10" xfId="59" applyNumberFormat="1" applyFont="1" applyFill="1" applyBorder="1" applyAlignment="1">
      <alignment horizontal="center" vertical="top" wrapText="1"/>
      <protection/>
    </xf>
    <xf numFmtId="0" fontId="75" fillId="0" borderId="11" xfId="0" applyFont="1" applyFill="1" applyBorder="1" applyAlignment="1">
      <alignment horizontal="justify" vertical="top" wrapText="1"/>
    </xf>
    <xf numFmtId="0" fontId="11" fillId="0" borderId="11" xfId="57" applyFont="1" applyFill="1" applyBorder="1" applyAlignment="1">
      <alignment horizontal="justify" vertical="top" wrapText="1"/>
      <protection/>
    </xf>
    <xf numFmtId="0" fontId="76" fillId="0" borderId="11" xfId="59" applyNumberFormat="1" applyFont="1" applyFill="1" applyBorder="1" applyAlignment="1">
      <alignment horizontal="left" vertical="top" wrapText="1" readingOrder="1"/>
      <protection/>
    </xf>
    <xf numFmtId="0" fontId="17" fillId="0" borderId="11" xfId="0" applyFont="1" applyFill="1" applyBorder="1" applyAlignment="1">
      <alignment horizontal="center" vertical="top" wrapText="1"/>
    </xf>
    <xf numFmtId="2" fontId="11" fillId="0" borderId="11" xfId="0" applyNumberFormat="1" applyFont="1" applyFill="1" applyBorder="1" applyAlignment="1">
      <alignment horizontal="center" vertical="top" wrapText="1"/>
    </xf>
    <xf numFmtId="2" fontId="11" fillId="0" borderId="11" xfId="0" applyNumberFormat="1" applyFont="1" applyFill="1" applyBorder="1" applyAlignment="1">
      <alignment horizontal="center" vertical="top"/>
    </xf>
    <xf numFmtId="0" fontId="11" fillId="0" borderId="11" xfId="0" applyFont="1" applyFill="1" applyBorder="1" applyAlignment="1">
      <alignment horizontal="justify" vertical="top" wrapText="1"/>
    </xf>
    <xf numFmtId="0" fontId="77" fillId="0" borderId="11" xfId="0" applyFont="1" applyFill="1" applyBorder="1" applyAlignment="1">
      <alignment vertical="top"/>
    </xf>
    <xf numFmtId="0" fontId="75" fillId="0" borderId="11" xfId="0" applyFont="1" applyFill="1" applyBorder="1" applyAlignment="1">
      <alignment vertical="top"/>
    </xf>
    <xf numFmtId="0" fontId="75" fillId="0" borderId="11" xfId="0" applyFont="1" applyFill="1" applyBorder="1" applyAlignment="1">
      <alignment vertical="top" wrapText="1"/>
    </xf>
    <xf numFmtId="0" fontId="75" fillId="0" borderId="11" xfId="0" applyNumberFormat="1" applyFont="1" applyFill="1" applyBorder="1" applyAlignment="1">
      <alignment vertical="top" wrapText="1"/>
    </xf>
    <xf numFmtId="0" fontId="17" fillId="0" borderId="11" xfId="0" applyFont="1" applyFill="1" applyBorder="1" applyAlignment="1">
      <alignment horizontal="center" vertical="top"/>
    </xf>
    <xf numFmtId="0" fontId="75" fillId="0" borderId="11" xfId="0" applyFont="1" applyFill="1" applyBorder="1" applyAlignment="1">
      <alignment horizontal="justify" vertical="top"/>
    </xf>
    <xf numFmtId="0" fontId="75" fillId="0" borderId="11" xfId="0" applyFont="1" applyFill="1" applyBorder="1" applyAlignment="1">
      <alignment horizontal="left" vertical="top" wrapText="1"/>
    </xf>
    <xf numFmtId="0" fontId="17" fillId="0" borderId="11" xfId="57" applyFont="1" applyFill="1" applyBorder="1" applyAlignment="1">
      <alignment horizontal="center" vertical="top"/>
      <protection/>
    </xf>
    <xf numFmtId="0" fontId="11" fillId="0" borderId="11" xfId="0" applyFont="1" applyFill="1" applyBorder="1" applyAlignment="1">
      <alignment horizontal="justify" vertical="top"/>
    </xf>
    <xf numFmtId="0" fontId="17" fillId="0" borderId="11" xfId="0" applyFont="1" applyFill="1" applyBorder="1" applyAlignment="1" applyProtection="1">
      <alignment horizontal="center" vertical="top" wrapText="1"/>
      <protection/>
    </xf>
    <xf numFmtId="0" fontId="75" fillId="0" borderId="11" xfId="0" applyFont="1" applyFill="1" applyBorder="1" applyAlignment="1" applyProtection="1">
      <alignment horizontal="justify" vertical="top"/>
      <protection/>
    </xf>
    <xf numFmtId="2" fontId="11" fillId="0" borderId="11" xfId="0" applyNumberFormat="1" applyFont="1" applyFill="1" applyBorder="1" applyAlignment="1" applyProtection="1">
      <alignment horizontal="center" vertical="top" wrapText="1"/>
      <protection/>
    </xf>
    <xf numFmtId="1" fontId="17" fillId="0" borderId="11" xfId="0" applyNumberFormat="1" applyFont="1" applyFill="1" applyBorder="1" applyAlignment="1">
      <alignment horizontal="center" vertical="top"/>
    </xf>
    <xf numFmtId="173" fontId="17" fillId="0" borderId="11" xfId="0" applyNumberFormat="1" applyFont="1" applyFill="1" applyBorder="1" applyAlignment="1">
      <alignment horizontal="center" vertical="top" wrapText="1"/>
    </xf>
    <xf numFmtId="0" fontId="11" fillId="0" borderId="11" xfId="0" applyFont="1" applyFill="1" applyBorder="1" applyAlignment="1">
      <alignment horizontal="left"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75"/>
  <sheetViews>
    <sheetView showGridLines="0" zoomScale="75" zoomScaleNormal="75" zoomScalePageLayoutView="0" workbookViewId="0" topLeftCell="A1">
      <selection activeCell="D173" sqref="D173"/>
    </sheetView>
  </sheetViews>
  <sheetFormatPr defaultColWidth="9.140625" defaultRowHeight="15"/>
  <cols>
    <col min="1" max="1" width="14.8515625" style="28" customWidth="1"/>
    <col min="2" max="2" width="44.57421875" style="28" customWidth="1"/>
    <col min="3" max="3" width="10.281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96" t="str">
        <f>B2&amp;" BoQ"</f>
        <v>Percentage BoQ</v>
      </c>
      <c r="B1" s="96"/>
      <c r="C1" s="96"/>
      <c r="D1" s="96"/>
      <c r="E1" s="96"/>
      <c r="F1" s="96"/>
      <c r="G1" s="96"/>
      <c r="H1" s="96"/>
      <c r="I1" s="96"/>
      <c r="J1" s="96"/>
      <c r="K1" s="96"/>
      <c r="L1" s="96"/>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97" t="s">
        <v>56</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IE4" s="6"/>
      <c r="IF4" s="6"/>
      <c r="IG4" s="6"/>
      <c r="IH4" s="6"/>
      <c r="II4" s="6"/>
    </row>
    <row r="5" spans="1:243" s="5" customFormat="1" ht="30.75" customHeight="1">
      <c r="A5" s="97" t="s">
        <v>55</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IE5" s="6"/>
      <c r="IF5" s="6"/>
      <c r="IG5" s="6"/>
      <c r="IH5" s="6"/>
      <c r="II5" s="6"/>
    </row>
    <row r="6" spans="1:243" s="5" customFormat="1" ht="30.75" customHeight="1">
      <c r="A6" s="97" t="s">
        <v>372</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IE6" s="6"/>
      <c r="IF6" s="6"/>
      <c r="IG6" s="6"/>
      <c r="IH6" s="6"/>
      <c r="II6" s="6"/>
    </row>
    <row r="7" spans="1:243" s="5" customFormat="1" ht="29.25" customHeight="1" hidden="1">
      <c r="A7" s="98" t="s">
        <v>7</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IE7" s="6"/>
      <c r="IF7" s="6"/>
      <c r="IG7" s="6"/>
      <c r="IH7" s="6"/>
      <c r="II7" s="6"/>
    </row>
    <row r="8" spans="1:243" s="7" customFormat="1" ht="58.5" customHeight="1">
      <c r="A8" s="31" t="s">
        <v>51</v>
      </c>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1"/>
      <c r="IE8" s="8"/>
      <c r="IF8" s="8"/>
      <c r="IG8" s="8"/>
      <c r="IH8" s="8"/>
      <c r="II8" s="8"/>
    </row>
    <row r="9" spans="1:243" s="9" customFormat="1" ht="61.5" customHeight="1">
      <c r="A9" s="90" t="s">
        <v>8</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7"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90.75" customHeight="1">
      <c r="A13" s="71">
        <v>1</v>
      </c>
      <c r="B13" s="74" t="s">
        <v>57</v>
      </c>
      <c r="C13" s="70" t="s">
        <v>33</v>
      </c>
      <c r="D13" s="34"/>
      <c r="E13" s="15"/>
      <c r="F13" s="35"/>
      <c r="G13" s="16"/>
      <c r="H13" s="16"/>
      <c r="I13" s="35"/>
      <c r="J13" s="17"/>
      <c r="K13" s="18"/>
      <c r="L13" s="18"/>
      <c r="M13" s="19"/>
      <c r="N13" s="20"/>
      <c r="O13" s="20"/>
      <c r="P13" s="36"/>
      <c r="Q13" s="20"/>
      <c r="R13" s="20"/>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2">
        <v>1</v>
      </c>
      <c r="IF13" s="22" t="s">
        <v>32</v>
      </c>
      <c r="IG13" s="22" t="s">
        <v>33</v>
      </c>
      <c r="IH13" s="22">
        <v>10</v>
      </c>
      <c r="II13" s="22" t="s">
        <v>34</v>
      </c>
    </row>
    <row r="14" spans="1:243" s="21" customFormat="1" ht="28.5">
      <c r="A14" s="71">
        <v>1.1</v>
      </c>
      <c r="B14" s="74" t="s">
        <v>58</v>
      </c>
      <c r="C14" s="70" t="s">
        <v>39</v>
      </c>
      <c r="D14" s="72">
        <v>105</v>
      </c>
      <c r="E14" s="72" t="s">
        <v>358</v>
      </c>
      <c r="F14" s="72">
        <v>784</v>
      </c>
      <c r="G14" s="23"/>
      <c r="H14" s="16"/>
      <c r="I14" s="35" t="s">
        <v>36</v>
      </c>
      <c r="J14" s="17">
        <f aca="true" t="shared" si="0" ref="J14:J24">IF(I14="Less(-)",-1,1)</f>
        <v>1</v>
      </c>
      <c r="K14" s="18" t="s">
        <v>46</v>
      </c>
      <c r="L14" s="18" t="s">
        <v>6</v>
      </c>
      <c r="M14" s="41"/>
      <c r="N14" s="23"/>
      <c r="O14" s="23"/>
      <c r="P14" s="42"/>
      <c r="Q14" s="23"/>
      <c r="R14" s="23"/>
      <c r="S14" s="42"/>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0">
        <f>total_amount_ba($B$2,$D$2,D14,F14,J14,K14,M14)</f>
        <v>82320</v>
      </c>
      <c r="BB14" s="66">
        <f>BA14+SUM(N14:AZ14)</f>
        <v>82320</v>
      </c>
      <c r="BC14" s="40" t="str">
        <f>SpellNumber(L14,BB14)</f>
        <v>INR  Eighty Two Thousand Three Hundred &amp; Twenty  Only</v>
      </c>
      <c r="IE14" s="22">
        <v>1.01</v>
      </c>
      <c r="IF14" s="22" t="s">
        <v>37</v>
      </c>
      <c r="IG14" s="22" t="s">
        <v>33</v>
      </c>
      <c r="IH14" s="22">
        <v>123.223</v>
      </c>
      <c r="II14" s="22" t="s">
        <v>35</v>
      </c>
    </row>
    <row r="15" spans="1:243" s="21" customFormat="1" ht="51">
      <c r="A15" s="71">
        <v>2</v>
      </c>
      <c r="B15" s="68" t="s">
        <v>59</v>
      </c>
      <c r="C15" s="70" t="s">
        <v>40</v>
      </c>
      <c r="D15" s="34"/>
      <c r="E15" s="15"/>
      <c r="F15" s="35"/>
      <c r="G15" s="16"/>
      <c r="H15" s="16"/>
      <c r="I15" s="35"/>
      <c r="J15" s="17"/>
      <c r="K15" s="18"/>
      <c r="L15" s="18"/>
      <c r="M15" s="19"/>
      <c r="N15" s="20"/>
      <c r="O15" s="20"/>
      <c r="P15" s="36"/>
      <c r="Q15" s="20"/>
      <c r="R15" s="20"/>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8"/>
      <c r="BB15" s="39"/>
      <c r="BC15" s="40"/>
      <c r="IE15" s="22">
        <v>1.02</v>
      </c>
      <c r="IF15" s="22" t="s">
        <v>38</v>
      </c>
      <c r="IG15" s="22" t="s">
        <v>39</v>
      </c>
      <c r="IH15" s="22">
        <v>213</v>
      </c>
      <c r="II15" s="22" t="s">
        <v>35</v>
      </c>
    </row>
    <row r="16" spans="1:243" s="21" customFormat="1" ht="28.5">
      <c r="A16" s="71">
        <v>2.1</v>
      </c>
      <c r="B16" s="74" t="s">
        <v>60</v>
      </c>
      <c r="C16" s="70" t="s">
        <v>42</v>
      </c>
      <c r="D16" s="72">
        <v>80.42</v>
      </c>
      <c r="E16" s="72" t="s">
        <v>359</v>
      </c>
      <c r="F16" s="72">
        <v>39</v>
      </c>
      <c r="G16" s="23"/>
      <c r="H16" s="23"/>
      <c r="I16" s="35" t="s">
        <v>36</v>
      </c>
      <c r="J16" s="17">
        <f t="shared" si="0"/>
        <v>1</v>
      </c>
      <c r="K16" s="18" t="s">
        <v>46</v>
      </c>
      <c r="L16" s="18" t="s">
        <v>6</v>
      </c>
      <c r="M16" s="43"/>
      <c r="N16" s="23"/>
      <c r="O16" s="23"/>
      <c r="P16" s="42"/>
      <c r="Q16" s="23"/>
      <c r="R16" s="23"/>
      <c r="S16" s="42"/>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0">
        <f aca="true" t="shared" si="1" ref="BA16:BA24">total_amount_ba($B$2,$D$2,D16,F16,J16,K16,M16)</f>
        <v>3136.38</v>
      </c>
      <c r="BB16" s="66">
        <f aca="true" t="shared" si="2" ref="BB16:BB140">BA16+SUM(N16:AZ16)</f>
        <v>3136.38</v>
      </c>
      <c r="BC16" s="40" t="str">
        <f>SpellNumber(L16,BB16)</f>
        <v>INR  Three Thousand One Hundred &amp; Thirty Six  and Paise Thirty Eight Only</v>
      </c>
      <c r="IE16" s="22">
        <v>2</v>
      </c>
      <c r="IF16" s="22" t="s">
        <v>32</v>
      </c>
      <c r="IG16" s="22" t="s">
        <v>40</v>
      </c>
      <c r="IH16" s="22">
        <v>10</v>
      </c>
      <c r="II16" s="22" t="s">
        <v>35</v>
      </c>
    </row>
    <row r="17" spans="1:243" s="21" customFormat="1" ht="28.5">
      <c r="A17" s="71">
        <v>2.2</v>
      </c>
      <c r="B17" s="74" t="s">
        <v>61</v>
      </c>
      <c r="C17" s="70" t="s">
        <v>43</v>
      </c>
      <c r="D17" s="72">
        <v>150</v>
      </c>
      <c r="E17" s="72" t="s">
        <v>359</v>
      </c>
      <c r="F17" s="72">
        <v>83</v>
      </c>
      <c r="G17" s="23"/>
      <c r="H17" s="23"/>
      <c r="I17" s="35" t="s">
        <v>36</v>
      </c>
      <c r="J17" s="17">
        <f t="shared" si="0"/>
        <v>1</v>
      </c>
      <c r="K17" s="18" t="s">
        <v>46</v>
      </c>
      <c r="L17" s="18" t="s">
        <v>6</v>
      </c>
      <c r="M17" s="43"/>
      <c r="N17" s="23"/>
      <c r="O17" s="23"/>
      <c r="P17" s="42"/>
      <c r="Q17" s="23"/>
      <c r="R17" s="23"/>
      <c r="S17" s="42"/>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0">
        <f t="shared" si="1"/>
        <v>12450</v>
      </c>
      <c r="BB17" s="66">
        <f t="shared" si="2"/>
        <v>12450</v>
      </c>
      <c r="BC17" s="40" t="str">
        <f aca="true" t="shared" si="3" ref="BC17:BC29">SpellNumber(L17,BB17)</f>
        <v>INR  Twelve Thousand Four Hundred &amp; Fifty  Only</v>
      </c>
      <c r="IE17" s="22">
        <v>3</v>
      </c>
      <c r="IF17" s="22" t="s">
        <v>41</v>
      </c>
      <c r="IG17" s="22" t="s">
        <v>42</v>
      </c>
      <c r="IH17" s="22">
        <v>10</v>
      </c>
      <c r="II17" s="22" t="s">
        <v>35</v>
      </c>
    </row>
    <row r="18" spans="1:243" s="21" customFormat="1" ht="15">
      <c r="A18" s="71">
        <v>2.3</v>
      </c>
      <c r="B18" s="75" t="s">
        <v>62</v>
      </c>
      <c r="C18" s="70" t="s">
        <v>204</v>
      </c>
      <c r="D18" s="72">
        <v>50</v>
      </c>
      <c r="E18" s="72" t="s">
        <v>359</v>
      </c>
      <c r="F18" s="72">
        <v>120</v>
      </c>
      <c r="G18" s="23"/>
      <c r="H18" s="23"/>
      <c r="I18" s="35" t="s">
        <v>36</v>
      </c>
      <c r="J18" s="17">
        <f t="shared" si="0"/>
        <v>1</v>
      </c>
      <c r="K18" s="18" t="s">
        <v>46</v>
      </c>
      <c r="L18" s="18" t="s">
        <v>6</v>
      </c>
      <c r="M18" s="43"/>
      <c r="N18" s="23"/>
      <c r="O18" s="23"/>
      <c r="P18" s="42"/>
      <c r="Q18" s="23"/>
      <c r="R18" s="23"/>
      <c r="S18" s="42"/>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0">
        <f t="shared" si="1"/>
        <v>6000</v>
      </c>
      <c r="BB18" s="66">
        <f t="shared" si="2"/>
        <v>6000</v>
      </c>
      <c r="BC18" s="40" t="str">
        <f t="shared" si="3"/>
        <v>INR  Six Thousand    Only</v>
      </c>
      <c r="IE18" s="22">
        <v>1.01</v>
      </c>
      <c r="IF18" s="22" t="s">
        <v>37</v>
      </c>
      <c r="IG18" s="22" t="s">
        <v>33</v>
      </c>
      <c r="IH18" s="22">
        <v>123.223</v>
      </c>
      <c r="II18" s="22" t="s">
        <v>35</v>
      </c>
    </row>
    <row r="19" spans="1:243" s="21" customFormat="1" ht="28.5">
      <c r="A19" s="71">
        <v>2.4</v>
      </c>
      <c r="B19" s="74" t="s">
        <v>63</v>
      </c>
      <c r="C19" s="70" t="s">
        <v>205</v>
      </c>
      <c r="D19" s="72">
        <v>100</v>
      </c>
      <c r="E19" s="72" t="s">
        <v>359</v>
      </c>
      <c r="F19" s="72">
        <v>181</v>
      </c>
      <c r="G19" s="23"/>
      <c r="H19" s="23"/>
      <c r="I19" s="35" t="s">
        <v>36</v>
      </c>
      <c r="J19" s="17">
        <f t="shared" si="0"/>
        <v>1</v>
      </c>
      <c r="K19" s="18" t="s">
        <v>46</v>
      </c>
      <c r="L19" s="18" t="s">
        <v>6</v>
      </c>
      <c r="M19" s="43"/>
      <c r="N19" s="23"/>
      <c r="O19" s="23"/>
      <c r="P19" s="42"/>
      <c r="Q19" s="23"/>
      <c r="R19" s="23"/>
      <c r="S19" s="42"/>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44"/>
      <c r="AV19" s="37"/>
      <c r="AW19" s="37"/>
      <c r="AX19" s="37"/>
      <c r="AY19" s="37"/>
      <c r="AZ19" s="37"/>
      <c r="BA19" s="60">
        <f t="shared" si="1"/>
        <v>18100</v>
      </c>
      <c r="BB19" s="66">
        <f t="shared" si="2"/>
        <v>18100</v>
      </c>
      <c r="BC19" s="40" t="str">
        <f t="shared" si="3"/>
        <v>INR  Eighteen Thousand One Hundred    Only</v>
      </c>
      <c r="IE19" s="22">
        <v>1.02</v>
      </c>
      <c r="IF19" s="22" t="s">
        <v>38</v>
      </c>
      <c r="IG19" s="22" t="s">
        <v>39</v>
      </c>
      <c r="IH19" s="22">
        <v>213</v>
      </c>
      <c r="II19" s="22" t="s">
        <v>35</v>
      </c>
    </row>
    <row r="20" spans="1:243" s="21" customFormat="1" ht="28.5">
      <c r="A20" s="71">
        <v>2.5</v>
      </c>
      <c r="B20" s="74" t="s">
        <v>64</v>
      </c>
      <c r="C20" s="70" t="s">
        <v>206</v>
      </c>
      <c r="D20" s="72">
        <v>10</v>
      </c>
      <c r="E20" s="72" t="s">
        <v>359</v>
      </c>
      <c r="F20" s="72">
        <v>352</v>
      </c>
      <c r="G20" s="23"/>
      <c r="H20" s="23"/>
      <c r="I20" s="35" t="s">
        <v>36</v>
      </c>
      <c r="J20" s="17">
        <f t="shared" si="0"/>
        <v>1</v>
      </c>
      <c r="K20" s="18" t="s">
        <v>46</v>
      </c>
      <c r="L20" s="18" t="s">
        <v>6</v>
      </c>
      <c r="M20" s="43"/>
      <c r="N20" s="23"/>
      <c r="O20" s="23"/>
      <c r="P20" s="42"/>
      <c r="Q20" s="23"/>
      <c r="R20" s="23"/>
      <c r="S20" s="42"/>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0">
        <f t="shared" si="1"/>
        <v>3520</v>
      </c>
      <c r="BB20" s="66">
        <f t="shared" si="2"/>
        <v>3520</v>
      </c>
      <c r="BC20" s="40" t="str">
        <f t="shared" si="3"/>
        <v>INR  Three Thousand Five Hundred &amp; Twenty  Only</v>
      </c>
      <c r="IE20" s="22">
        <v>2</v>
      </c>
      <c r="IF20" s="22" t="s">
        <v>32</v>
      </c>
      <c r="IG20" s="22" t="s">
        <v>40</v>
      </c>
      <c r="IH20" s="22">
        <v>10</v>
      </c>
      <c r="II20" s="22" t="s">
        <v>35</v>
      </c>
    </row>
    <row r="21" spans="1:243" s="21" customFormat="1" ht="63.75">
      <c r="A21" s="71">
        <v>3</v>
      </c>
      <c r="B21" s="68" t="s">
        <v>65</v>
      </c>
      <c r="C21" s="70" t="s">
        <v>207</v>
      </c>
      <c r="D21" s="34"/>
      <c r="E21" s="15"/>
      <c r="F21" s="35"/>
      <c r="G21" s="16"/>
      <c r="H21" s="16"/>
      <c r="I21" s="35"/>
      <c r="J21" s="17"/>
      <c r="K21" s="18"/>
      <c r="L21" s="18"/>
      <c r="M21" s="19"/>
      <c r="N21" s="20"/>
      <c r="O21" s="20"/>
      <c r="P21" s="36"/>
      <c r="Q21" s="20"/>
      <c r="R21" s="20"/>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8"/>
      <c r="BB21" s="39"/>
      <c r="BC21" s="40"/>
      <c r="IE21" s="22">
        <v>3</v>
      </c>
      <c r="IF21" s="22" t="s">
        <v>41</v>
      </c>
      <c r="IG21" s="22" t="s">
        <v>42</v>
      </c>
      <c r="IH21" s="22">
        <v>10</v>
      </c>
      <c r="II21" s="22" t="s">
        <v>35</v>
      </c>
    </row>
    <row r="22" spans="1:243" s="21" customFormat="1" ht="15">
      <c r="A22" s="71">
        <v>3.1</v>
      </c>
      <c r="B22" s="76" t="s">
        <v>66</v>
      </c>
      <c r="C22" s="70" t="s">
        <v>208</v>
      </c>
      <c r="D22" s="72">
        <v>10</v>
      </c>
      <c r="E22" s="72" t="s">
        <v>359</v>
      </c>
      <c r="F22" s="72">
        <v>27</v>
      </c>
      <c r="G22" s="23"/>
      <c r="H22" s="23"/>
      <c r="I22" s="35" t="s">
        <v>36</v>
      </c>
      <c r="J22" s="17">
        <f t="shared" si="0"/>
        <v>1</v>
      </c>
      <c r="K22" s="18" t="s">
        <v>46</v>
      </c>
      <c r="L22" s="18" t="s">
        <v>6</v>
      </c>
      <c r="M22" s="43"/>
      <c r="N22" s="23"/>
      <c r="O22" s="23"/>
      <c r="P22" s="42"/>
      <c r="Q22" s="23"/>
      <c r="R22" s="23"/>
      <c r="S22" s="42"/>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0">
        <f t="shared" si="1"/>
        <v>270</v>
      </c>
      <c r="BB22" s="66">
        <f t="shared" si="2"/>
        <v>270</v>
      </c>
      <c r="BC22" s="40" t="str">
        <f t="shared" si="3"/>
        <v>INR  Two Hundred &amp; Seventy  Only</v>
      </c>
      <c r="IE22" s="22">
        <v>1.01</v>
      </c>
      <c r="IF22" s="22" t="s">
        <v>37</v>
      </c>
      <c r="IG22" s="22" t="s">
        <v>33</v>
      </c>
      <c r="IH22" s="22">
        <v>123.223</v>
      </c>
      <c r="II22" s="22" t="s">
        <v>35</v>
      </c>
    </row>
    <row r="23" spans="1:243" s="21" customFormat="1" ht="28.5">
      <c r="A23" s="71">
        <v>3.2</v>
      </c>
      <c r="B23" s="76" t="s">
        <v>67</v>
      </c>
      <c r="C23" s="70" t="s">
        <v>209</v>
      </c>
      <c r="D23" s="72">
        <v>90</v>
      </c>
      <c r="E23" s="72" t="s">
        <v>359</v>
      </c>
      <c r="F23" s="72">
        <v>33</v>
      </c>
      <c r="G23" s="23"/>
      <c r="H23" s="23"/>
      <c r="I23" s="35" t="s">
        <v>36</v>
      </c>
      <c r="J23" s="17">
        <f t="shared" si="0"/>
        <v>1</v>
      </c>
      <c r="K23" s="18" t="s">
        <v>46</v>
      </c>
      <c r="L23" s="18" t="s">
        <v>6</v>
      </c>
      <c r="M23" s="43"/>
      <c r="N23" s="23"/>
      <c r="O23" s="23"/>
      <c r="P23" s="42"/>
      <c r="Q23" s="23"/>
      <c r="R23" s="23"/>
      <c r="S23" s="42"/>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0">
        <f t="shared" si="1"/>
        <v>2970</v>
      </c>
      <c r="BB23" s="66">
        <f t="shared" si="2"/>
        <v>2970</v>
      </c>
      <c r="BC23" s="40" t="str">
        <f t="shared" si="3"/>
        <v>INR  Two Thousand Nine Hundred &amp; Seventy  Only</v>
      </c>
      <c r="IE23" s="22">
        <v>1.02</v>
      </c>
      <c r="IF23" s="22" t="s">
        <v>38</v>
      </c>
      <c r="IG23" s="22" t="s">
        <v>39</v>
      </c>
      <c r="IH23" s="22">
        <v>213</v>
      </c>
      <c r="II23" s="22" t="s">
        <v>35</v>
      </c>
    </row>
    <row r="24" spans="1:243" s="21" customFormat="1" ht="15">
      <c r="A24" s="71">
        <v>3.3</v>
      </c>
      <c r="B24" s="76" t="s">
        <v>68</v>
      </c>
      <c r="C24" s="70" t="s">
        <v>210</v>
      </c>
      <c r="D24" s="72">
        <v>10</v>
      </c>
      <c r="E24" s="72" t="s">
        <v>359</v>
      </c>
      <c r="F24" s="72">
        <v>47</v>
      </c>
      <c r="G24" s="23"/>
      <c r="H24" s="23"/>
      <c r="I24" s="35" t="s">
        <v>36</v>
      </c>
      <c r="J24" s="17">
        <f t="shared" si="0"/>
        <v>1</v>
      </c>
      <c r="K24" s="18" t="s">
        <v>46</v>
      </c>
      <c r="L24" s="18" t="s">
        <v>6</v>
      </c>
      <c r="M24" s="43"/>
      <c r="N24" s="23"/>
      <c r="O24" s="23"/>
      <c r="P24" s="42"/>
      <c r="Q24" s="23"/>
      <c r="R24" s="23"/>
      <c r="S24" s="42"/>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0">
        <f t="shared" si="1"/>
        <v>470</v>
      </c>
      <c r="BB24" s="66">
        <f t="shared" si="2"/>
        <v>470</v>
      </c>
      <c r="BC24" s="40" t="str">
        <f t="shared" si="3"/>
        <v>INR  Four Hundred &amp; Seventy  Only</v>
      </c>
      <c r="IE24" s="22">
        <v>2</v>
      </c>
      <c r="IF24" s="22" t="s">
        <v>32</v>
      </c>
      <c r="IG24" s="22" t="s">
        <v>40</v>
      </c>
      <c r="IH24" s="22">
        <v>10</v>
      </c>
      <c r="II24" s="22" t="s">
        <v>35</v>
      </c>
    </row>
    <row r="25" spans="1:243" s="21" customFormat="1" ht="63.75">
      <c r="A25" s="71">
        <v>4</v>
      </c>
      <c r="B25" s="68" t="s">
        <v>69</v>
      </c>
      <c r="C25" s="70" t="s">
        <v>211</v>
      </c>
      <c r="D25" s="34"/>
      <c r="E25" s="15"/>
      <c r="F25" s="35"/>
      <c r="G25" s="16"/>
      <c r="H25" s="16"/>
      <c r="I25" s="35"/>
      <c r="J25" s="17"/>
      <c r="K25" s="18"/>
      <c r="L25" s="18"/>
      <c r="M25" s="19"/>
      <c r="N25" s="20"/>
      <c r="O25" s="20"/>
      <c r="P25" s="36"/>
      <c r="Q25" s="20"/>
      <c r="R25" s="20"/>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8"/>
      <c r="BB25" s="39"/>
      <c r="BC25" s="40"/>
      <c r="IE25" s="22">
        <v>1.01</v>
      </c>
      <c r="IF25" s="22" t="s">
        <v>37</v>
      </c>
      <c r="IG25" s="22" t="s">
        <v>33</v>
      </c>
      <c r="IH25" s="22">
        <v>123.223</v>
      </c>
      <c r="II25" s="22" t="s">
        <v>35</v>
      </c>
    </row>
    <row r="26" spans="1:243" s="21" customFormat="1" ht="15">
      <c r="A26" s="71">
        <v>4.1</v>
      </c>
      <c r="B26" s="68" t="s">
        <v>70</v>
      </c>
      <c r="C26" s="70" t="s">
        <v>212</v>
      </c>
      <c r="D26" s="72">
        <v>5</v>
      </c>
      <c r="E26" s="72" t="s">
        <v>360</v>
      </c>
      <c r="F26" s="72">
        <v>112</v>
      </c>
      <c r="G26" s="23"/>
      <c r="H26" s="23"/>
      <c r="I26" s="35" t="s">
        <v>36</v>
      </c>
      <c r="J26" s="17">
        <f>IF(I26="Less(-)",-1,1)</f>
        <v>1</v>
      </c>
      <c r="K26" s="18" t="s">
        <v>46</v>
      </c>
      <c r="L26" s="18" t="s">
        <v>6</v>
      </c>
      <c r="M26" s="43"/>
      <c r="N26" s="23"/>
      <c r="O26" s="23"/>
      <c r="P26" s="42"/>
      <c r="Q26" s="23"/>
      <c r="R26" s="23"/>
      <c r="S26" s="42"/>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0">
        <f>total_amount_ba($B$2,$D$2,D26,F26,J26,K26,M26)</f>
        <v>560</v>
      </c>
      <c r="BB26" s="66">
        <f t="shared" si="2"/>
        <v>560</v>
      </c>
      <c r="BC26" s="40" t="str">
        <f t="shared" si="3"/>
        <v>INR  Five Hundred &amp; Sixty  Only</v>
      </c>
      <c r="IE26" s="22">
        <v>1.02</v>
      </c>
      <c r="IF26" s="22" t="s">
        <v>38</v>
      </c>
      <c r="IG26" s="22" t="s">
        <v>39</v>
      </c>
      <c r="IH26" s="22">
        <v>213</v>
      </c>
      <c r="II26" s="22" t="s">
        <v>35</v>
      </c>
    </row>
    <row r="27" spans="1:243" s="21" customFormat="1" ht="15">
      <c r="A27" s="71">
        <v>4.2</v>
      </c>
      <c r="B27" s="68" t="s">
        <v>71</v>
      </c>
      <c r="C27" s="70" t="s">
        <v>213</v>
      </c>
      <c r="D27" s="72">
        <v>5</v>
      </c>
      <c r="E27" s="72" t="s">
        <v>360</v>
      </c>
      <c r="F27" s="72">
        <v>127</v>
      </c>
      <c r="G27" s="23"/>
      <c r="H27" s="23"/>
      <c r="I27" s="35" t="s">
        <v>36</v>
      </c>
      <c r="J27" s="17">
        <f>IF(I27="Less(-)",-1,1)</f>
        <v>1</v>
      </c>
      <c r="K27" s="18" t="s">
        <v>46</v>
      </c>
      <c r="L27" s="18" t="s">
        <v>6</v>
      </c>
      <c r="M27" s="43"/>
      <c r="N27" s="23"/>
      <c r="O27" s="23"/>
      <c r="P27" s="42"/>
      <c r="Q27" s="23"/>
      <c r="R27" s="23"/>
      <c r="S27" s="42"/>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0">
        <f>total_amount_ba($B$2,$D$2,D27,F27,J27,K27,M27)</f>
        <v>635</v>
      </c>
      <c r="BB27" s="66">
        <f t="shared" si="2"/>
        <v>635</v>
      </c>
      <c r="BC27" s="40" t="str">
        <f t="shared" si="3"/>
        <v>INR  Six Hundred &amp; Thirty Five  Only</v>
      </c>
      <c r="IE27" s="22">
        <v>2</v>
      </c>
      <c r="IF27" s="22" t="s">
        <v>32</v>
      </c>
      <c r="IG27" s="22" t="s">
        <v>40</v>
      </c>
      <c r="IH27" s="22">
        <v>10</v>
      </c>
      <c r="II27" s="22" t="s">
        <v>35</v>
      </c>
    </row>
    <row r="28" spans="1:243" s="21" customFormat="1" ht="15">
      <c r="A28" s="71">
        <v>4.3</v>
      </c>
      <c r="B28" s="68" t="s">
        <v>72</v>
      </c>
      <c r="C28" s="70" t="s">
        <v>214</v>
      </c>
      <c r="D28" s="72">
        <v>5</v>
      </c>
      <c r="E28" s="72" t="s">
        <v>360</v>
      </c>
      <c r="F28" s="72">
        <v>161</v>
      </c>
      <c r="G28" s="23"/>
      <c r="H28" s="45"/>
      <c r="I28" s="35" t="s">
        <v>36</v>
      </c>
      <c r="J28" s="17">
        <f>IF(I28="Less(-)",-1,1)</f>
        <v>1</v>
      </c>
      <c r="K28" s="18" t="s">
        <v>46</v>
      </c>
      <c r="L28" s="18" t="s">
        <v>6</v>
      </c>
      <c r="M28" s="43"/>
      <c r="N28" s="23"/>
      <c r="O28" s="23"/>
      <c r="P28" s="42"/>
      <c r="Q28" s="23"/>
      <c r="R28" s="23"/>
      <c r="S28" s="42"/>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0">
        <f>total_amount_ba($B$2,$D$2,D28,F28,J28,K28,M28)</f>
        <v>805</v>
      </c>
      <c r="BB28" s="66">
        <f t="shared" si="2"/>
        <v>805</v>
      </c>
      <c r="BC28" s="40" t="str">
        <f t="shared" si="3"/>
        <v>INR  Eight Hundred &amp; Five  Only</v>
      </c>
      <c r="IE28" s="22">
        <v>3</v>
      </c>
      <c r="IF28" s="22" t="s">
        <v>41</v>
      </c>
      <c r="IG28" s="22" t="s">
        <v>42</v>
      </c>
      <c r="IH28" s="22">
        <v>10</v>
      </c>
      <c r="II28" s="22" t="s">
        <v>35</v>
      </c>
    </row>
    <row r="29" spans="1:243" s="21" customFormat="1" ht="15">
      <c r="A29" s="71">
        <v>4.4</v>
      </c>
      <c r="B29" s="68" t="s">
        <v>73</v>
      </c>
      <c r="C29" s="70" t="s">
        <v>215</v>
      </c>
      <c r="D29" s="72">
        <v>5</v>
      </c>
      <c r="E29" s="72" t="s">
        <v>360</v>
      </c>
      <c r="F29" s="72">
        <v>200</v>
      </c>
      <c r="G29" s="23"/>
      <c r="H29" s="23"/>
      <c r="I29" s="35" t="s">
        <v>36</v>
      </c>
      <c r="J29" s="17">
        <f aca="true" t="shared" si="4" ref="J29:J38">IF(I29="Less(-)",-1,1)</f>
        <v>1</v>
      </c>
      <c r="K29" s="18" t="s">
        <v>46</v>
      </c>
      <c r="L29" s="18" t="s">
        <v>6</v>
      </c>
      <c r="M29" s="43"/>
      <c r="N29" s="23"/>
      <c r="O29" s="23"/>
      <c r="P29" s="42"/>
      <c r="Q29" s="23"/>
      <c r="R29" s="23"/>
      <c r="S29" s="42"/>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0">
        <f aca="true" t="shared" si="5" ref="BA29:BA38">total_amount_ba($B$2,$D$2,D29,F29,J29,K29,M29)</f>
        <v>1000</v>
      </c>
      <c r="BB29" s="66">
        <f t="shared" si="2"/>
        <v>1000</v>
      </c>
      <c r="BC29" s="40" t="str">
        <f t="shared" si="3"/>
        <v>INR  One Thousand    Only</v>
      </c>
      <c r="IE29" s="22">
        <v>1.02</v>
      </c>
      <c r="IF29" s="22" t="s">
        <v>38</v>
      </c>
      <c r="IG29" s="22" t="s">
        <v>39</v>
      </c>
      <c r="IH29" s="22">
        <v>213</v>
      </c>
      <c r="II29" s="22" t="s">
        <v>35</v>
      </c>
    </row>
    <row r="30" spans="1:243" s="21" customFormat="1" ht="51">
      <c r="A30" s="71">
        <v>5</v>
      </c>
      <c r="B30" s="68" t="s">
        <v>74</v>
      </c>
      <c r="C30" s="70" t="s">
        <v>216</v>
      </c>
      <c r="D30" s="34"/>
      <c r="E30" s="15"/>
      <c r="F30" s="35"/>
      <c r="G30" s="16"/>
      <c r="H30" s="16"/>
      <c r="I30" s="35"/>
      <c r="J30" s="17"/>
      <c r="K30" s="18"/>
      <c r="L30" s="18"/>
      <c r="M30" s="19"/>
      <c r="N30" s="20"/>
      <c r="O30" s="20"/>
      <c r="P30" s="36"/>
      <c r="Q30" s="20"/>
      <c r="R30" s="20"/>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8"/>
      <c r="BB30" s="39"/>
      <c r="BC30" s="40"/>
      <c r="IE30" s="22">
        <v>2</v>
      </c>
      <c r="IF30" s="22" t="s">
        <v>32</v>
      </c>
      <c r="IG30" s="22" t="s">
        <v>40</v>
      </c>
      <c r="IH30" s="22">
        <v>10</v>
      </c>
      <c r="II30" s="22" t="s">
        <v>35</v>
      </c>
    </row>
    <row r="31" spans="1:243" s="21" customFormat="1" ht="15">
      <c r="A31" s="71">
        <v>5.1</v>
      </c>
      <c r="B31" s="76" t="s">
        <v>75</v>
      </c>
      <c r="C31" s="70" t="s">
        <v>217</v>
      </c>
      <c r="D31" s="72">
        <v>2</v>
      </c>
      <c r="E31" s="72" t="s">
        <v>361</v>
      </c>
      <c r="F31" s="72">
        <v>532</v>
      </c>
      <c r="G31" s="23"/>
      <c r="H31" s="23"/>
      <c r="I31" s="35" t="s">
        <v>36</v>
      </c>
      <c r="J31" s="17">
        <f t="shared" si="4"/>
        <v>1</v>
      </c>
      <c r="K31" s="18" t="s">
        <v>46</v>
      </c>
      <c r="L31" s="18" t="s">
        <v>6</v>
      </c>
      <c r="M31" s="43"/>
      <c r="N31" s="23"/>
      <c r="O31" s="23"/>
      <c r="P31" s="42"/>
      <c r="Q31" s="23"/>
      <c r="R31" s="23"/>
      <c r="S31" s="42"/>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0">
        <f t="shared" si="5"/>
        <v>1064</v>
      </c>
      <c r="BB31" s="66">
        <f t="shared" si="2"/>
        <v>1064</v>
      </c>
      <c r="BC31" s="40" t="str">
        <f aca="true" t="shared" si="6" ref="BC31:BC43">SpellNumber(L31,BB31)</f>
        <v>INR  One Thousand  &amp;Sixty Four  Only</v>
      </c>
      <c r="IE31" s="22">
        <v>3</v>
      </c>
      <c r="IF31" s="22" t="s">
        <v>41</v>
      </c>
      <c r="IG31" s="22" t="s">
        <v>42</v>
      </c>
      <c r="IH31" s="22">
        <v>10</v>
      </c>
      <c r="II31" s="22" t="s">
        <v>35</v>
      </c>
    </row>
    <row r="32" spans="1:243" s="21" customFormat="1" ht="28.5">
      <c r="A32" s="71">
        <v>5.2</v>
      </c>
      <c r="B32" s="68" t="s">
        <v>76</v>
      </c>
      <c r="C32" s="70" t="s">
        <v>218</v>
      </c>
      <c r="D32" s="72">
        <v>2</v>
      </c>
      <c r="E32" s="72" t="s">
        <v>361</v>
      </c>
      <c r="F32" s="72">
        <v>573</v>
      </c>
      <c r="G32" s="23"/>
      <c r="H32" s="23"/>
      <c r="I32" s="35" t="s">
        <v>36</v>
      </c>
      <c r="J32" s="17">
        <f t="shared" si="4"/>
        <v>1</v>
      </c>
      <c r="K32" s="18" t="s">
        <v>46</v>
      </c>
      <c r="L32" s="18" t="s">
        <v>6</v>
      </c>
      <c r="M32" s="43"/>
      <c r="N32" s="23"/>
      <c r="O32" s="23"/>
      <c r="P32" s="42"/>
      <c r="Q32" s="23"/>
      <c r="R32" s="23"/>
      <c r="S32" s="42"/>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0">
        <f t="shared" si="5"/>
        <v>1146</v>
      </c>
      <c r="BB32" s="66">
        <f t="shared" si="2"/>
        <v>1146</v>
      </c>
      <c r="BC32" s="40" t="str">
        <f t="shared" si="6"/>
        <v>INR  One Thousand One Hundred &amp; Forty Six  Only</v>
      </c>
      <c r="IE32" s="22">
        <v>1.01</v>
      </c>
      <c r="IF32" s="22" t="s">
        <v>37</v>
      </c>
      <c r="IG32" s="22" t="s">
        <v>33</v>
      </c>
      <c r="IH32" s="22">
        <v>123.223</v>
      </c>
      <c r="II32" s="22" t="s">
        <v>35</v>
      </c>
    </row>
    <row r="33" spans="1:243" s="21" customFormat="1" ht="51">
      <c r="A33" s="71">
        <v>6</v>
      </c>
      <c r="B33" s="68" t="s">
        <v>77</v>
      </c>
      <c r="C33" s="70" t="s">
        <v>219</v>
      </c>
      <c r="D33" s="34"/>
      <c r="E33" s="15"/>
      <c r="F33" s="35"/>
      <c r="G33" s="16"/>
      <c r="H33" s="16"/>
      <c r="I33" s="35"/>
      <c r="J33" s="17"/>
      <c r="K33" s="18"/>
      <c r="L33" s="18"/>
      <c r="M33" s="19"/>
      <c r="N33" s="20"/>
      <c r="O33" s="20"/>
      <c r="P33" s="36"/>
      <c r="Q33" s="20"/>
      <c r="R33" s="20"/>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8"/>
      <c r="BB33" s="39"/>
      <c r="BC33" s="40"/>
      <c r="IE33" s="22">
        <v>1.02</v>
      </c>
      <c r="IF33" s="22" t="s">
        <v>38</v>
      </c>
      <c r="IG33" s="22" t="s">
        <v>39</v>
      </c>
      <c r="IH33" s="22">
        <v>213</v>
      </c>
      <c r="II33" s="22" t="s">
        <v>35</v>
      </c>
    </row>
    <row r="34" spans="1:243" s="21" customFormat="1" ht="15">
      <c r="A34" s="71">
        <v>6.1</v>
      </c>
      <c r="B34" s="76" t="s">
        <v>78</v>
      </c>
      <c r="C34" s="70" t="s">
        <v>220</v>
      </c>
      <c r="D34" s="72">
        <v>4</v>
      </c>
      <c r="E34" s="72" t="s">
        <v>361</v>
      </c>
      <c r="F34" s="72">
        <v>261</v>
      </c>
      <c r="G34" s="23"/>
      <c r="H34" s="23"/>
      <c r="I34" s="35" t="s">
        <v>36</v>
      </c>
      <c r="J34" s="17">
        <f t="shared" si="4"/>
        <v>1</v>
      </c>
      <c r="K34" s="18" t="s">
        <v>46</v>
      </c>
      <c r="L34" s="18" t="s">
        <v>6</v>
      </c>
      <c r="M34" s="43"/>
      <c r="N34" s="23"/>
      <c r="O34" s="23"/>
      <c r="P34" s="42"/>
      <c r="Q34" s="23"/>
      <c r="R34" s="23"/>
      <c r="S34" s="42"/>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0">
        <f t="shared" si="5"/>
        <v>1044</v>
      </c>
      <c r="BB34" s="66">
        <f t="shared" si="2"/>
        <v>1044</v>
      </c>
      <c r="BC34" s="40" t="str">
        <f t="shared" si="6"/>
        <v>INR  One Thousand  &amp;Forty Four  Only</v>
      </c>
      <c r="IE34" s="22">
        <v>2</v>
      </c>
      <c r="IF34" s="22" t="s">
        <v>32</v>
      </c>
      <c r="IG34" s="22" t="s">
        <v>40</v>
      </c>
      <c r="IH34" s="22">
        <v>10</v>
      </c>
      <c r="II34" s="22" t="s">
        <v>35</v>
      </c>
    </row>
    <row r="35" spans="1:243" s="21" customFormat="1" ht="28.5">
      <c r="A35" s="71">
        <v>6.2</v>
      </c>
      <c r="B35" s="76" t="s">
        <v>79</v>
      </c>
      <c r="C35" s="70" t="s">
        <v>221</v>
      </c>
      <c r="D35" s="72">
        <v>5</v>
      </c>
      <c r="E35" s="72" t="s">
        <v>361</v>
      </c>
      <c r="F35" s="72">
        <v>287</v>
      </c>
      <c r="G35" s="23"/>
      <c r="H35" s="23"/>
      <c r="I35" s="35" t="s">
        <v>36</v>
      </c>
      <c r="J35" s="17">
        <f t="shared" si="4"/>
        <v>1</v>
      </c>
      <c r="K35" s="18" t="s">
        <v>46</v>
      </c>
      <c r="L35" s="18" t="s">
        <v>6</v>
      </c>
      <c r="M35" s="43"/>
      <c r="N35" s="23"/>
      <c r="O35" s="23"/>
      <c r="P35" s="42"/>
      <c r="Q35" s="23"/>
      <c r="R35" s="23"/>
      <c r="S35" s="42"/>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0">
        <f t="shared" si="5"/>
        <v>1435</v>
      </c>
      <c r="BB35" s="66">
        <f t="shared" si="2"/>
        <v>1435</v>
      </c>
      <c r="BC35" s="40" t="str">
        <f t="shared" si="6"/>
        <v>INR  One Thousand Four Hundred &amp; Thirty Five  Only</v>
      </c>
      <c r="IE35" s="22">
        <v>3</v>
      </c>
      <c r="IF35" s="22" t="s">
        <v>41</v>
      </c>
      <c r="IG35" s="22" t="s">
        <v>42</v>
      </c>
      <c r="IH35" s="22">
        <v>10</v>
      </c>
      <c r="II35" s="22" t="s">
        <v>35</v>
      </c>
    </row>
    <row r="36" spans="1:243" s="21" customFormat="1" ht="15">
      <c r="A36" s="71">
        <v>6.3</v>
      </c>
      <c r="B36" s="76" t="s">
        <v>80</v>
      </c>
      <c r="C36" s="70" t="s">
        <v>222</v>
      </c>
      <c r="D36" s="72">
        <v>2</v>
      </c>
      <c r="E36" s="72" t="s">
        <v>361</v>
      </c>
      <c r="F36" s="72">
        <v>301</v>
      </c>
      <c r="G36" s="23"/>
      <c r="H36" s="23"/>
      <c r="I36" s="35" t="s">
        <v>36</v>
      </c>
      <c r="J36" s="17">
        <f t="shared" si="4"/>
        <v>1</v>
      </c>
      <c r="K36" s="18" t="s">
        <v>46</v>
      </c>
      <c r="L36" s="18" t="s">
        <v>6</v>
      </c>
      <c r="M36" s="43"/>
      <c r="N36" s="23"/>
      <c r="O36" s="23"/>
      <c r="P36" s="42"/>
      <c r="Q36" s="23"/>
      <c r="R36" s="23"/>
      <c r="S36" s="42"/>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60">
        <f t="shared" si="5"/>
        <v>602</v>
      </c>
      <c r="BB36" s="66">
        <f t="shared" si="2"/>
        <v>602</v>
      </c>
      <c r="BC36" s="40" t="str">
        <f t="shared" si="6"/>
        <v>INR  Six Hundred &amp; Two  Only</v>
      </c>
      <c r="IE36" s="22">
        <v>1.01</v>
      </c>
      <c r="IF36" s="22" t="s">
        <v>37</v>
      </c>
      <c r="IG36" s="22" t="s">
        <v>33</v>
      </c>
      <c r="IH36" s="22">
        <v>123.223</v>
      </c>
      <c r="II36" s="22" t="s">
        <v>35</v>
      </c>
    </row>
    <row r="37" spans="1:243" s="21" customFormat="1" ht="15">
      <c r="A37" s="71">
        <v>6.4</v>
      </c>
      <c r="B37" s="76" t="s">
        <v>81</v>
      </c>
      <c r="C37" s="70" t="s">
        <v>223</v>
      </c>
      <c r="D37" s="72">
        <v>1</v>
      </c>
      <c r="E37" s="72" t="s">
        <v>361</v>
      </c>
      <c r="F37" s="72">
        <v>352</v>
      </c>
      <c r="G37" s="23"/>
      <c r="H37" s="23"/>
      <c r="I37" s="35" t="s">
        <v>36</v>
      </c>
      <c r="J37" s="17">
        <f t="shared" si="4"/>
        <v>1</v>
      </c>
      <c r="K37" s="18" t="s">
        <v>46</v>
      </c>
      <c r="L37" s="18" t="s">
        <v>6</v>
      </c>
      <c r="M37" s="43"/>
      <c r="N37" s="23"/>
      <c r="O37" s="23"/>
      <c r="P37" s="42"/>
      <c r="Q37" s="23"/>
      <c r="R37" s="23"/>
      <c r="S37" s="42"/>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0">
        <f t="shared" si="5"/>
        <v>352</v>
      </c>
      <c r="BB37" s="66">
        <f t="shared" si="2"/>
        <v>352</v>
      </c>
      <c r="BC37" s="40" t="str">
        <f t="shared" si="6"/>
        <v>INR  Three Hundred &amp; Fifty Two  Only</v>
      </c>
      <c r="IE37" s="22">
        <v>1.02</v>
      </c>
      <c r="IF37" s="22" t="s">
        <v>38</v>
      </c>
      <c r="IG37" s="22" t="s">
        <v>39</v>
      </c>
      <c r="IH37" s="22">
        <v>213</v>
      </c>
      <c r="II37" s="22" t="s">
        <v>35</v>
      </c>
    </row>
    <row r="38" spans="1:243" s="21" customFormat="1" ht="15">
      <c r="A38" s="71">
        <v>6.5</v>
      </c>
      <c r="B38" s="76" t="s">
        <v>82</v>
      </c>
      <c r="C38" s="70" t="s">
        <v>224</v>
      </c>
      <c r="D38" s="72">
        <v>1</v>
      </c>
      <c r="E38" s="72" t="s">
        <v>361</v>
      </c>
      <c r="F38" s="72">
        <v>398</v>
      </c>
      <c r="G38" s="23"/>
      <c r="H38" s="23"/>
      <c r="I38" s="35" t="s">
        <v>36</v>
      </c>
      <c r="J38" s="17">
        <f t="shared" si="4"/>
        <v>1</v>
      </c>
      <c r="K38" s="18" t="s">
        <v>46</v>
      </c>
      <c r="L38" s="18" t="s">
        <v>6</v>
      </c>
      <c r="M38" s="43"/>
      <c r="N38" s="23"/>
      <c r="O38" s="23"/>
      <c r="P38" s="42"/>
      <c r="Q38" s="23"/>
      <c r="R38" s="23"/>
      <c r="S38" s="42"/>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0">
        <f t="shared" si="5"/>
        <v>398</v>
      </c>
      <c r="BB38" s="66">
        <f t="shared" si="2"/>
        <v>398</v>
      </c>
      <c r="BC38" s="40" t="str">
        <f t="shared" si="6"/>
        <v>INR  Three Hundred &amp; Ninety Eight  Only</v>
      </c>
      <c r="IE38" s="22">
        <v>2</v>
      </c>
      <c r="IF38" s="22" t="s">
        <v>32</v>
      </c>
      <c r="IG38" s="22" t="s">
        <v>40</v>
      </c>
      <c r="IH38" s="22">
        <v>10</v>
      </c>
      <c r="II38" s="22" t="s">
        <v>35</v>
      </c>
    </row>
    <row r="39" spans="1:243" s="21" customFormat="1" ht="15">
      <c r="A39" s="71">
        <v>6.6</v>
      </c>
      <c r="B39" s="76" t="s">
        <v>83</v>
      </c>
      <c r="C39" s="70" t="s">
        <v>225</v>
      </c>
      <c r="D39" s="72">
        <v>1</v>
      </c>
      <c r="E39" s="72" t="s">
        <v>361</v>
      </c>
      <c r="F39" s="72">
        <v>480</v>
      </c>
      <c r="G39" s="23"/>
      <c r="H39" s="23"/>
      <c r="I39" s="35" t="s">
        <v>36</v>
      </c>
      <c r="J39" s="17">
        <f>IF(I39="Less(-)",-1,1)</f>
        <v>1</v>
      </c>
      <c r="K39" s="18" t="s">
        <v>46</v>
      </c>
      <c r="L39" s="18" t="s">
        <v>6</v>
      </c>
      <c r="M39" s="43"/>
      <c r="N39" s="23"/>
      <c r="O39" s="23"/>
      <c r="P39" s="42"/>
      <c r="Q39" s="23"/>
      <c r="R39" s="23"/>
      <c r="S39" s="42"/>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0">
        <f>total_amount_ba($B$2,$D$2,D39,F39,J39,K39,M39)</f>
        <v>480</v>
      </c>
      <c r="BB39" s="66">
        <f t="shared" si="2"/>
        <v>480</v>
      </c>
      <c r="BC39" s="40" t="str">
        <f t="shared" si="6"/>
        <v>INR  Four Hundred &amp; Eighty  Only</v>
      </c>
      <c r="IE39" s="22">
        <v>1.01</v>
      </c>
      <c r="IF39" s="22" t="s">
        <v>37</v>
      </c>
      <c r="IG39" s="22" t="s">
        <v>33</v>
      </c>
      <c r="IH39" s="22">
        <v>123.223</v>
      </c>
      <c r="II39" s="22" t="s">
        <v>35</v>
      </c>
    </row>
    <row r="40" spans="1:243" s="21" customFormat="1" ht="38.25">
      <c r="A40" s="71">
        <v>7</v>
      </c>
      <c r="B40" s="77" t="s">
        <v>84</v>
      </c>
      <c r="C40" s="70" t="s">
        <v>226</v>
      </c>
      <c r="D40" s="72">
        <v>105</v>
      </c>
      <c r="E40" s="72" t="s">
        <v>361</v>
      </c>
      <c r="F40" s="72">
        <v>76</v>
      </c>
      <c r="G40" s="23"/>
      <c r="H40" s="23"/>
      <c r="I40" s="35" t="s">
        <v>36</v>
      </c>
      <c r="J40" s="17">
        <f>IF(I40="Less(-)",-1,1)</f>
        <v>1</v>
      </c>
      <c r="K40" s="18" t="s">
        <v>46</v>
      </c>
      <c r="L40" s="18" t="s">
        <v>6</v>
      </c>
      <c r="M40" s="43"/>
      <c r="N40" s="23"/>
      <c r="O40" s="23"/>
      <c r="P40" s="42"/>
      <c r="Q40" s="23"/>
      <c r="R40" s="23"/>
      <c r="S40" s="42"/>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60">
        <f>total_amount_ba($B$2,$D$2,D40,F40,J40,K40,M40)</f>
        <v>7980</v>
      </c>
      <c r="BB40" s="66">
        <f t="shared" si="2"/>
        <v>7980</v>
      </c>
      <c r="BC40" s="40" t="str">
        <f t="shared" si="6"/>
        <v>INR  Seven Thousand Nine Hundred &amp; Eighty  Only</v>
      </c>
      <c r="IE40" s="22">
        <v>1.02</v>
      </c>
      <c r="IF40" s="22" t="s">
        <v>38</v>
      </c>
      <c r="IG40" s="22" t="s">
        <v>39</v>
      </c>
      <c r="IH40" s="22">
        <v>213</v>
      </c>
      <c r="II40" s="22" t="s">
        <v>35</v>
      </c>
    </row>
    <row r="41" spans="1:243" s="21" customFormat="1" ht="25.5">
      <c r="A41" s="71">
        <v>8</v>
      </c>
      <c r="B41" s="68" t="s">
        <v>85</v>
      </c>
      <c r="C41" s="70" t="s">
        <v>227</v>
      </c>
      <c r="D41" s="72">
        <v>2</v>
      </c>
      <c r="E41" s="72" t="s">
        <v>362</v>
      </c>
      <c r="F41" s="72">
        <v>115</v>
      </c>
      <c r="G41" s="23"/>
      <c r="H41" s="23"/>
      <c r="I41" s="35" t="s">
        <v>36</v>
      </c>
      <c r="J41" s="17">
        <f>IF(I41="Less(-)",-1,1)</f>
        <v>1</v>
      </c>
      <c r="K41" s="18" t="s">
        <v>46</v>
      </c>
      <c r="L41" s="18" t="s">
        <v>6</v>
      </c>
      <c r="M41" s="43"/>
      <c r="N41" s="23"/>
      <c r="O41" s="23"/>
      <c r="P41" s="42"/>
      <c r="Q41" s="23"/>
      <c r="R41" s="23"/>
      <c r="S41" s="42"/>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0">
        <f>total_amount_ba($B$2,$D$2,D41,F41,J41,K41,M41)</f>
        <v>230</v>
      </c>
      <c r="BB41" s="66">
        <f t="shared" si="2"/>
        <v>230</v>
      </c>
      <c r="BC41" s="40" t="str">
        <f t="shared" si="6"/>
        <v>INR  Two Hundred &amp; Thirty  Only</v>
      </c>
      <c r="IE41" s="22">
        <v>2</v>
      </c>
      <c r="IF41" s="22" t="s">
        <v>32</v>
      </c>
      <c r="IG41" s="22" t="s">
        <v>40</v>
      </c>
      <c r="IH41" s="22">
        <v>10</v>
      </c>
      <c r="II41" s="22" t="s">
        <v>35</v>
      </c>
    </row>
    <row r="42" spans="1:243" s="21" customFormat="1" ht="89.25">
      <c r="A42" s="71">
        <v>9</v>
      </c>
      <c r="B42" s="77" t="s">
        <v>86</v>
      </c>
      <c r="C42" s="70" t="s">
        <v>228</v>
      </c>
      <c r="D42" s="72">
        <v>1</v>
      </c>
      <c r="E42" s="72" t="s">
        <v>363</v>
      </c>
      <c r="F42" s="72">
        <v>593</v>
      </c>
      <c r="G42" s="23"/>
      <c r="H42" s="45"/>
      <c r="I42" s="35" t="s">
        <v>36</v>
      </c>
      <c r="J42" s="17">
        <f>IF(I42="Less(-)",-1,1)</f>
        <v>1</v>
      </c>
      <c r="K42" s="18" t="s">
        <v>46</v>
      </c>
      <c r="L42" s="18" t="s">
        <v>6</v>
      </c>
      <c r="M42" s="43"/>
      <c r="N42" s="23"/>
      <c r="O42" s="23"/>
      <c r="P42" s="42"/>
      <c r="Q42" s="23"/>
      <c r="R42" s="23"/>
      <c r="S42" s="42"/>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0">
        <f>total_amount_ba($B$2,$D$2,D42,F42,J42,K42,M42)</f>
        <v>593</v>
      </c>
      <c r="BB42" s="66">
        <f t="shared" si="2"/>
        <v>593</v>
      </c>
      <c r="BC42" s="40" t="str">
        <f t="shared" si="6"/>
        <v>INR  Five Hundred &amp; Ninety Three  Only</v>
      </c>
      <c r="IE42" s="22">
        <v>3</v>
      </c>
      <c r="IF42" s="22" t="s">
        <v>41</v>
      </c>
      <c r="IG42" s="22" t="s">
        <v>42</v>
      </c>
      <c r="IH42" s="22">
        <v>10</v>
      </c>
      <c r="II42" s="22" t="s">
        <v>35</v>
      </c>
    </row>
    <row r="43" spans="1:243" s="21" customFormat="1" ht="76.5">
      <c r="A43" s="71">
        <v>10</v>
      </c>
      <c r="B43" s="78" t="s">
        <v>87</v>
      </c>
      <c r="C43" s="70" t="s">
        <v>229</v>
      </c>
      <c r="D43" s="72">
        <v>1</v>
      </c>
      <c r="E43" s="72" t="s">
        <v>363</v>
      </c>
      <c r="F43" s="72">
        <v>637</v>
      </c>
      <c r="G43" s="23"/>
      <c r="H43" s="23"/>
      <c r="I43" s="35" t="s">
        <v>36</v>
      </c>
      <c r="J43" s="17">
        <f aca="true" t="shared" si="7" ref="J43:J51">IF(I43="Less(-)",-1,1)</f>
        <v>1</v>
      </c>
      <c r="K43" s="18" t="s">
        <v>46</v>
      </c>
      <c r="L43" s="18" t="s">
        <v>6</v>
      </c>
      <c r="M43" s="43"/>
      <c r="N43" s="23"/>
      <c r="O43" s="23"/>
      <c r="P43" s="42"/>
      <c r="Q43" s="23"/>
      <c r="R43" s="23"/>
      <c r="S43" s="42"/>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60">
        <f aca="true" t="shared" si="8" ref="BA43:BA51">total_amount_ba($B$2,$D$2,D43,F43,J43,K43,M43)</f>
        <v>637</v>
      </c>
      <c r="BB43" s="66">
        <f t="shared" si="2"/>
        <v>637</v>
      </c>
      <c r="BC43" s="40" t="str">
        <f t="shared" si="6"/>
        <v>INR  Six Hundred &amp; Thirty Seven  Only</v>
      </c>
      <c r="IE43" s="22">
        <v>1.02</v>
      </c>
      <c r="IF43" s="22" t="s">
        <v>38</v>
      </c>
      <c r="IG43" s="22" t="s">
        <v>39</v>
      </c>
      <c r="IH43" s="22">
        <v>213</v>
      </c>
      <c r="II43" s="22" t="s">
        <v>35</v>
      </c>
    </row>
    <row r="44" spans="1:243" s="21" customFormat="1" ht="51">
      <c r="A44" s="79">
        <v>11</v>
      </c>
      <c r="B44" s="80" t="s">
        <v>88</v>
      </c>
      <c r="C44" s="70" t="s">
        <v>230</v>
      </c>
      <c r="D44" s="34"/>
      <c r="E44" s="15"/>
      <c r="F44" s="35"/>
      <c r="G44" s="16"/>
      <c r="H44" s="16"/>
      <c r="I44" s="35"/>
      <c r="J44" s="17"/>
      <c r="K44" s="18"/>
      <c r="L44" s="18"/>
      <c r="M44" s="19"/>
      <c r="N44" s="20"/>
      <c r="O44" s="20"/>
      <c r="P44" s="36"/>
      <c r="Q44" s="20"/>
      <c r="R44" s="20"/>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8"/>
      <c r="BB44" s="39"/>
      <c r="BC44" s="40"/>
      <c r="IE44" s="22">
        <v>2</v>
      </c>
      <c r="IF44" s="22" t="s">
        <v>32</v>
      </c>
      <c r="IG44" s="22" t="s">
        <v>40</v>
      </c>
      <c r="IH44" s="22">
        <v>10</v>
      </c>
      <c r="II44" s="22" t="s">
        <v>35</v>
      </c>
    </row>
    <row r="45" spans="1:243" s="21" customFormat="1" ht="28.5">
      <c r="A45" s="79">
        <v>11.1</v>
      </c>
      <c r="B45" s="80" t="s">
        <v>89</v>
      </c>
      <c r="C45" s="70" t="s">
        <v>231</v>
      </c>
      <c r="D45" s="73">
        <v>353</v>
      </c>
      <c r="E45" s="72" t="s">
        <v>361</v>
      </c>
      <c r="F45" s="72">
        <v>90</v>
      </c>
      <c r="G45" s="23"/>
      <c r="H45" s="23"/>
      <c r="I45" s="35" t="s">
        <v>36</v>
      </c>
      <c r="J45" s="17">
        <f t="shared" si="7"/>
        <v>1</v>
      </c>
      <c r="K45" s="18" t="s">
        <v>46</v>
      </c>
      <c r="L45" s="18" t="s">
        <v>6</v>
      </c>
      <c r="M45" s="43"/>
      <c r="N45" s="23"/>
      <c r="O45" s="23"/>
      <c r="P45" s="42"/>
      <c r="Q45" s="23"/>
      <c r="R45" s="23"/>
      <c r="S45" s="42"/>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0">
        <f t="shared" si="8"/>
        <v>31770</v>
      </c>
      <c r="BB45" s="66">
        <f t="shared" si="2"/>
        <v>31770</v>
      </c>
      <c r="BC45" s="40" t="str">
        <f aca="true" t="shared" si="9" ref="BC45:BC57">SpellNumber(L45,BB45)</f>
        <v>INR  Thirty One Thousand Seven Hundred &amp; Seventy  Only</v>
      </c>
      <c r="IE45" s="22">
        <v>3</v>
      </c>
      <c r="IF45" s="22" t="s">
        <v>41</v>
      </c>
      <c r="IG45" s="22" t="s">
        <v>42</v>
      </c>
      <c r="IH45" s="22">
        <v>10</v>
      </c>
      <c r="II45" s="22" t="s">
        <v>35</v>
      </c>
    </row>
    <row r="46" spans="1:243" s="21" customFormat="1" ht="15">
      <c r="A46" s="79">
        <v>11.2</v>
      </c>
      <c r="B46" s="80" t="s">
        <v>90</v>
      </c>
      <c r="C46" s="70" t="s">
        <v>232</v>
      </c>
      <c r="D46" s="73">
        <v>5</v>
      </c>
      <c r="E46" s="72" t="s">
        <v>361</v>
      </c>
      <c r="F46" s="72">
        <v>130</v>
      </c>
      <c r="G46" s="23"/>
      <c r="H46" s="23"/>
      <c r="I46" s="35" t="s">
        <v>36</v>
      </c>
      <c r="J46" s="17">
        <f t="shared" si="7"/>
        <v>1</v>
      </c>
      <c r="K46" s="18" t="s">
        <v>46</v>
      </c>
      <c r="L46" s="18" t="s">
        <v>6</v>
      </c>
      <c r="M46" s="43"/>
      <c r="N46" s="23"/>
      <c r="O46" s="23"/>
      <c r="P46" s="42"/>
      <c r="Q46" s="23"/>
      <c r="R46" s="23"/>
      <c r="S46" s="42"/>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60">
        <f t="shared" si="8"/>
        <v>650</v>
      </c>
      <c r="BB46" s="66">
        <f t="shared" si="2"/>
        <v>650</v>
      </c>
      <c r="BC46" s="40" t="str">
        <f t="shared" si="9"/>
        <v>INR  Six Hundred &amp; Fifty  Only</v>
      </c>
      <c r="IE46" s="22">
        <v>1.01</v>
      </c>
      <c r="IF46" s="22" t="s">
        <v>37</v>
      </c>
      <c r="IG46" s="22" t="s">
        <v>33</v>
      </c>
      <c r="IH46" s="22">
        <v>123.223</v>
      </c>
      <c r="II46" s="22" t="s">
        <v>35</v>
      </c>
    </row>
    <row r="47" spans="1:243" s="21" customFormat="1" ht="28.5">
      <c r="A47" s="79">
        <v>11.3</v>
      </c>
      <c r="B47" s="80" t="s">
        <v>91</v>
      </c>
      <c r="C47" s="70" t="s">
        <v>233</v>
      </c>
      <c r="D47" s="73">
        <v>20</v>
      </c>
      <c r="E47" s="72" t="s">
        <v>361</v>
      </c>
      <c r="F47" s="72">
        <v>137</v>
      </c>
      <c r="G47" s="23"/>
      <c r="H47" s="23"/>
      <c r="I47" s="35" t="s">
        <v>36</v>
      </c>
      <c r="J47" s="17">
        <f t="shared" si="7"/>
        <v>1</v>
      </c>
      <c r="K47" s="18" t="s">
        <v>46</v>
      </c>
      <c r="L47" s="18" t="s">
        <v>6</v>
      </c>
      <c r="M47" s="43"/>
      <c r="N47" s="23"/>
      <c r="O47" s="23"/>
      <c r="P47" s="42"/>
      <c r="Q47" s="23"/>
      <c r="R47" s="23"/>
      <c r="S47" s="42"/>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44"/>
      <c r="AV47" s="37"/>
      <c r="AW47" s="37"/>
      <c r="AX47" s="37"/>
      <c r="AY47" s="37"/>
      <c r="AZ47" s="37"/>
      <c r="BA47" s="60">
        <f t="shared" si="8"/>
        <v>2740</v>
      </c>
      <c r="BB47" s="66">
        <f t="shared" si="2"/>
        <v>2740</v>
      </c>
      <c r="BC47" s="40" t="str">
        <f t="shared" si="9"/>
        <v>INR  Two Thousand Seven Hundred &amp; Forty  Only</v>
      </c>
      <c r="IE47" s="22">
        <v>1.02</v>
      </c>
      <c r="IF47" s="22" t="s">
        <v>38</v>
      </c>
      <c r="IG47" s="22" t="s">
        <v>39</v>
      </c>
      <c r="IH47" s="22">
        <v>213</v>
      </c>
      <c r="II47" s="22" t="s">
        <v>35</v>
      </c>
    </row>
    <row r="48" spans="1:243" s="21" customFormat="1" ht="28.5">
      <c r="A48" s="79">
        <v>11.4</v>
      </c>
      <c r="B48" s="80" t="s">
        <v>92</v>
      </c>
      <c r="C48" s="70" t="s">
        <v>234</v>
      </c>
      <c r="D48" s="73">
        <v>272</v>
      </c>
      <c r="E48" s="72" t="s">
        <v>361</v>
      </c>
      <c r="F48" s="72">
        <v>107</v>
      </c>
      <c r="G48" s="23"/>
      <c r="H48" s="23"/>
      <c r="I48" s="35" t="s">
        <v>36</v>
      </c>
      <c r="J48" s="17">
        <f t="shared" si="7"/>
        <v>1</v>
      </c>
      <c r="K48" s="18" t="s">
        <v>46</v>
      </c>
      <c r="L48" s="18" t="s">
        <v>6</v>
      </c>
      <c r="M48" s="43"/>
      <c r="N48" s="23"/>
      <c r="O48" s="23"/>
      <c r="P48" s="42"/>
      <c r="Q48" s="23"/>
      <c r="R48" s="23"/>
      <c r="S48" s="42"/>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0">
        <f t="shared" si="8"/>
        <v>29104</v>
      </c>
      <c r="BB48" s="66">
        <f t="shared" si="2"/>
        <v>29104</v>
      </c>
      <c r="BC48" s="40" t="str">
        <f t="shared" si="9"/>
        <v>INR  Twenty Nine Thousand One Hundred &amp; Four  Only</v>
      </c>
      <c r="IE48" s="22">
        <v>2</v>
      </c>
      <c r="IF48" s="22" t="s">
        <v>32</v>
      </c>
      <c r="IG48" s="22" t="s">
        <v>40</v>
      </c>
      <c r="IH48" s="22">
        <v>10</v>
      </c>
      <c r="II48" s="22" t="s">
        <v>35</v>
      </c>
    </row>
    <row r="49" spans="1:243" s="21" customFormat="1" ht="28.5">
      <c r="A49" s="79">
        <v>11.5</v>
      </c>
      <c r="B49" s="80" t="s">
        <v>93</v>
      </c>
      <c r="C49" s="70" t="s">
        <v>235</v>
      </c>
      <c r="D49" s="73">
        <v>20</v>
      </c>
      <c r="E49" s="72" t="s">
        <v>361</v>
      </c>
      <c r="F49" s="72">
        <v>173</v>
      </c>
      <c r="G49" s="23"/>
      <c r="H49" s="23"/>
      <c r="I49" s="35" t="s">
        <v>36</v>
      </c>
      <c r="J49" s="17">
        <f t="shared" si="7"/>
        <v>1</v>
      </c>
      <c r="K49" s="18" t="s">
        <v>46</v>
      </c>
      <c r="L49" s="18" t="s">
        <v>6</v>
      </c>
      <c r="M49" s="43"/>
      <c r="N49" s="23"/>
      <c r="O49" s="23"/>
      <c r="P49" s="42"/>
      <c r="Q49" s="23"/>
      <c r="R49" s="23"/>
      <c r="S49" s="42"/>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60">
        <f t="shared" si="8"/>
        <v>3460</v>
      </c>
      <c r="BB49" s="66">
        <f t="shared" si="2"/>
        <v>3460</v>
      </c>
      <c r="BC49" s="40" t="str">
        <f t="shared" si="9"/>
        <v>INR  Three Thousand Four Hundred &amp; Sixty  Only</v>
      </c>
      <c r="IE49" s="22">
        <v>3</v>
      </c>
      <c r="IF49" s="22" t="s">
        <v>41</v>
      </c>
      <c r="IG49" s="22" t="s">
        <v>42</v>
      </c>
      <c r="IH49" s="22">
        <v>10</v>
      </c>
      <c r="II49" s="22" t="s">
        <v>35</v>
      </c>
    </row>
    <row r="50" spans="1:243" s="21" customFormat="1" ht="15">
      <c r="A50" s="79">
        <v>11.6</v>
      </c>
      <c r="B50" s="80" t="s">
        <v>94</v>
      </c>
      <c r="C50" s="70" t="s">
        <v>236</v>
      </c>
      <c r="D50" s="73">
        <v>10</v>
      </c>
      <c r="E50" s="72" t="s">
        <v>361</v>
      </c>
      <c r="F50" s="72">
        <v>130</v>
      </c>
      <c r="G50" s="23"/>
      <c r="H50" s="23"/>
      <c r="I50" s="35" t="s">
        <v>36</v>
      </c>
      <c r="J50" s="17">
        <f t="shared" si="7"/>
        <v>1</v>
      </c>
      <c r="K50" s="18" t="s">
        <v>46</v>
      </c>
      <c r="L50" s="18" t="s">
        <v>6</v>
      </c>
      <c r="M50" s="43"/>
      <c r="N50" s="23"/>
      <c r="O50" s="23"/>
      <c r="P50" s="42"/>
      <c r="Q50" s="23"/>
      <c r="R50" s="23"/>
      <c r="S50" s="42"/>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0">
        <f t="shared" si="8"/>
        <v>1300</v>
      </c>
      <c r="BB50" s="66">
        <f t="shared" si="2"/>
        <v>1300</v>
      </c>
      <c r="BC50" s="40" t="str">
        <f t="shared" si="9"/>
        <v>INR  One Thousand Three Hundred    Only</v>
      </c>
      <c r="IE50" s="22">
        <v>1.01</v>
      </c>
      <c r="IF50" s="22" t="s">
        <v>37</v>
      </c>
      <c r="IG50" s="22" t="s">
        <v>33</v>
      </c>
      <c r="IH50" s="22">
        <v>123.223</v>
      </c>
      <c r="II50" s="22" t="s">
        <v>35</v>
      </c>
    </row>
    <row r="51" spans="1:243" s="21" customFormat="1" ht="15">
      <c r="A51" s="79">
        <v>11.7</v>
      </c>
      <c r="B51" s="80" t="s">
        <v>95</v>
      </c>
      <c r="C51" s="70" t="s">
        <v>237</v>
      </c>
      <c r="D51" s="73">
        <v>20</v>
      </c>
      <c r="E51" s="72" t="s">
        <v>361</v>
      </c>
      <c r="F51" s="72">
        <v>35</v>
      </c>
      <c r="G51" s="23"/>
      <c r="H51" s="23"/>
      <c r="I51" s="35" t="s">
        <v>36</v>
      </c>
      <c r="J51" s="17">
        <f t="shared" si="7"/>
        <v>1</v>
      </c>
      <c r="K51" s="18" t="s">
        <v>46</v>
      </c>
      <c r="L51" s="18" t="s">
        <v>6</v>
      </c>
      <c r="M51" s="43"/>
      <c r="N51" s="23"/>
      <c r="O51" s="23"/>
      <c r="P51" s="42"/>
      <c r="Q51" s="23"/>
      <c r="R51" s="23"/>
      <c r="S51" s="42"/>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60">
        <f t="shared" si="8"/>
        <v>700</v>
      </c>
      <c r="BB51" s="66">
        <f t="shared" si="2"/>
        <v>700</v>
      </c>
      <c r="BC51" s="40" t="str">
        <f t="shared" si="9"/>
        <v>INR  Seven Hundred    Only</v>
      </c>
      <c r="IE51" s="22">
        <v>1.02</v>
      </c>
      <c r="IF51" s="22" t="s">
        <v>38</v>
      </c>
      <c r="IG51" s="22" t="s">
        <v>39</v>
      </c>
      <c r="IH51" s="22">
        <v>213</v>
      </c>
      <c r="II51" s="22" t="s">
        <v>35</v>
      </c>
    </row>
    <row r="52" spans="1:243" s="21" customFormat="1" ht="25.5">
      <c r="A52" s="71">
        <v>12</v>
      </c>
      <c r="B52" s="68" t="s">
        <v>96</v>
      </c>
      <c r="C52" s="70" t="s">
        <v>238</v>
      </c>
      <c r="D52" s="34"/>
      <c r="E52" s="15"/>
      <c r="F52" s="35"/>
      <c r="G52" s="16"/>
      <c r="H52" s="16"/>
      <c r="I52" s="35"/>
      <c r="J52" s="17"/>
      <c r="K52" s="18"/>
      <c r="L52" s="18"/>
      <c r="M52" s="19"/>
      <c r="N52" s="20"/>
      <c r="O52" s="20"/>
      <c r="P52" s="36"/>
      <c r="Q52" s="20"/>
      <c r="R52" s="20"/>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8"/>
      <c r="BB52" s="39"/>
      <c r="BC52" s="40"/>
      <c r="IE52" s="22">
        <v>2</v>
      </c>
      <c r="IF52" s="22" t="s">
        <v>32</v>
      </c>
      <c r="IG52" s="22" t="s">
        <v>40</v>
      </c>
      <c r="IH52" s="22">
        <v>10</v>
      </c>
      <c r="II52" s="22" t="s">
        <v>35</v>
      </c>
    </row>
    <row r="53" spans="1:243" s="21" customFormat="1" ht="15.75" customHeight="1">
      <c r="A53" s="71">
        <v>12.1</v>
      </c>
      <c r="B53" s="68" t="s">
        <v>97</v>
      </c>
      <c r="C53" s="70" t="s">
        <v>239</v>
      </c>
      <c r="D53" s="72">
        <v>105</v>
      </c>
      <c r="E53" s="72" t="s">
        <v>361</v>
      </c>
      <c r="F53" s="72">
        <v>117</v>
      </c>
      <c r="G53" s="23"/>
      <c r="H53" s="23"/>
      <c r="I53" s="35" t="s">
        <v>36</v>
      </c>
      <c r="J53" s="17">
        <f>IF(I53="Less(-)",-1,1)</f>
        <v>1</v>
      </c>
      <c r="K53" s="18" t="s">
        <v>46</v>
      </c>
      <c r="L53" s="18" t="s">
        <v>6</v>
      </c>
      <c r="M53" s="43"/>
      <c r="N53" s="23"/>
      <c r="O53" s="23"/>
      <c r="P53" s="42"/>
      <c r="Q53" s="23"/>
      <c r="R53" s="23"/>
      <c r="S53" s="42"/>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60">
        <f>total_amount_ba($B$2,$D$2,D53,F53,J53,K53,M53)</f>
        <v>12285</v>
      </c>
      <c r="BB53" s="66">
        <f t="shared" si="2"/>
        <v>12285</v>
      </c>
      <c r="BC53" s="40" t="str">
        <f t="shared" si="9"/>
        <v>INR  Twelve Thousand Two Hundred &amp; Eighty Five  Only</v>
      </c>
      <c r="IE53" s="22">
        <v>1.01</v>
      </c>
      <c r="IF53" s="22" t="s">
        <v>37</v>
      </c>
      <c r="IG53" s="22" t="s">
        <v>33</v>
      </c>
      <c r="IH53" s="22">
        <v>123.223</v>
      </c>
      <c r="II53" s="22" t="s">
        <v>35</v>
      </c>
    </row>
    <row r="54" spans="1:243" s="21" customFormat="1" ht="15">
      <c r="A54" s="71">
        <v>12.2</v>
      </c>
      <c r="B54" s="68" t="s">
        <v>98</v>
      </c>
      <c r="C54" s="70" t="s">
        <v>240</v>
      </c>
      <c r="D54" s="72">
        <v>100</v>
      </c>
      <c r="E54" s="72" t="s">
        <v>361</v>
      </c>
      <c r="F54" s="72">
        <v>132</v>
      </c>
      <c r="G54" s="23"/>
      <c r="H54" s="23"/>
      <c r="I54" s="35" t="s">
        <v>36</v>
      </c>
      <c r="J54" s="17">
        <f>IF(I54="Less(-)",-1,1)</f>
        <v>1</v>
      </c>
      <c r="K54" s="18" t="s">
        <v>46</v>
      </c>
      <c r="L54" s="18" t="s">
        <v>6</v>
      </c>
      <c r="M54" s="43"/>
      <c r="N54" s="23"/>
      <c r="O54" s="23"/>
      <c r="P54" s="42"/>
      <c r="Q54" s="23"/>
      <c r="R54" s="23"/>
      <c r="S54" s="42"/>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60">
        <f>total_amount_ba($B$2,$D$2,D54,F54,J54,K54,M54)</f>
        <v>13200</v>
      </c>
      <c r="BB54" s="66">
        <f t="shared" si="2"/>
        <v>13200</v>
      </c>
      <c r="BC54" s="40" t="str">
        <f t="shared" si="9"/>
        <v>INR  Thirteen Thousand Two Hundred    Only</v>
      </c>
      <c r="IE54" s="22">
        <v>1.02</v>
      </c>
      <c r="IF54" s="22" t="s">
        <v>38</v>
      </c>
      <c r="IG54" s="22" t="s">
        <v>39</v>
      </c>
      <c r="IH54" s="22">
        <v>213</v>
      </c>
      <c r="II54" s="22" t="s">
        <v>35</v>
      </c>
    </row>
    <row r="55" spans="1:243" s="21" customFormat="1" ht="28.5">
      <c r="A55" s="71">
        <v>12.3</v>
      </c>
      <c r="B55" s="68" t="s">
        <v>99</v>
      </c>
      <c r="C55" s="70" t="s">
        <v>241</v>
      </c>
      <c r="D55" s="72">
        <v>10</v>
      </c>
      <c r="E55" s="72" t="s">
        <v>361</v>
      </c>
      <c r="F55" s="72">
        <v>139</v>
      </c>
      <c r="G55" s="23"/>
      <c r="H55" s="23"/>
      <c r="I55" s="35" t="s">
        <v>36</v>
      </c>
      <c r="J55" s="17">
        <f>IF(I55="Less(-)",-1,1)</f>
        <v>1</v>
      </c>
      <c r="K55" s="18" t="s">
        <v>46</v>
      </c>
      <c r="L55" s="18" t="s">
        <v>6</v>
      </c>
      <c r="M55" s="43"/>
      <c r="N55" s="23"/>
      <c r="O55" s="23"/>
      <c r="P55" s="42"/>
      <c r="Q55" s="23"/>
      <c r="R55" s="23"/>
      <c r="S55" s="42"/>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60">
        <f>total_amount_ba($B$2,$D$2,D55,F55,J55,K55,M55)</f>
        <v>1390</v>
      </c>
      <c r="BB55" s="66">
        <f t="shared" si="2"/>
        <v>1390</v>
      </c>
      <c r="BC55" s="40" t="str">
        <f t="shared" si="9"/>
        <v>INR  One Thousand Three Hundred &amp; Ninety  Only</v>
      </c>
      <c r="IE55" s="22">
        <v>2</v>
      </c>
      <c r="IF55" s="22" t="s">
        <v>32</v>
      </c>
      <c r="IG55" s="22" t="s">
        <v>40</v>
      </c>
      <c r="IH55" s="22">
        <v>10</v>
      </c>
      <c r="II55" s="22" t="s">
        <v>35</v>
      </c>
    </row>
    <row r="56" spans="1:243" s="21" customFormat="1" ht="15">
      <c r="A56" s="71">
        <v>12.4</v>
      </c>
      <c r="B56" s="68" t="s">
        <v>100</v>
      </c>
      <c r="C56" s="70" t="s">
        <v>242</v>
      </c>
      <c r="D56" s="72">
        <v>105</v>
      </c>
      <c r="E56" s="72" t="s">
        <v>361</v>
      </c>
      <c r="F56" s="72">
        <v>160</v>
      </c>
      <c r="G56" s="23"/>
      <c r="H56" s="45"/>
      <c r="I56" s="35" t="s">
        <v>36</v>
      </c>
      <c r="J56" s="17">
        <f>IF(I56="Less(-)",-1,1)</f>
        <v>1</v>
      </c>
      <c r="K56" s="18" t="s">
        <v>46</v>
      </c>
      <c r="L56" s="18" t="s">
        <v>6</v>
      </c>
      <c r="M56" s="43"/>
      <c r="N56" s="23"/>
      <c r="O56" s="23"/>
      <c r="P56" s="42"/>
      <c r="Q56" s="23"/>
      <c r="R56" s="23"/>
      <c r="S56" s="42"/>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60">
        <f>total_amount_ba($B$2,$D$2,D56,F56,J56,K56,M56)</f>
        <v>16800</v>
      </c>
      <c r="BB56" s="66">
        <f t="shared" si="2"/>
        <v>16800</v>
      </c>
      <c r="BC56" s="40" t="str">
        <f t="shared" si="9"/>
        <v>INR  Sixteen Thousand Eight Hundred    Only</v>
      </c>
      <c r="IE56" s="22">
        <v>3</v>
      </c>
      <c r="IF56" s="22" t="s">
        <v>41</v>
      </c>
      <c r="IG56" s="22" t="s">
        <v>42</v>
      </c>
      <c r="IH56" s="22">
        <v>10</v>
      </c>
      <c r="II56" s="22" t="s">
        <v>35</v>
      </c>
    </row>
    <row r="57" spans="1:243" s="21" customFormat="1" ht="15">
      <c r="A57" s="71">
        <v>12.5</v>
      </c>
      <c r="B57" s="68" t="s">
        <v>101</v>
      </c>
      <c r="C57" s="70" t="s">
        <v>243</v>
      </c>
      <c r="D57" s="72">
        <v>5</v>
      </c>
      <c r="E57" s="72" t="s">
        <v>361</v>
      </c>
      <c r="F57" s="72">
        <v>185</v>
      </c>
      <c r="G57" s="23"/>
      <c r="H57" s="23"/>
      <c r="I57" s="35" t="s">
        <v>36</v>
      </c>
      <c r="J57" s="17">
        <f aca="true" t="shared" si="10" ref="J57:J66">IF(I57="Less(-)",-1,1)</f>
        <v>1</v>
      </c>
      <c r="K57" s="18" t="s">
        <v>46</v>
      </c>
      <c r="L57" s="18" t="s">
        <v>6</v>
      </c>
      <c r="M57" s="43"/>
      <c r="N57" s="23"/>
      <c r="O57" s="23"/>
      <c r="P57" s="42"/>
      <c r="Q57" s="23"/>
      <c r="R57" s="23"/>
      <c r="S57" s="42"/>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60">
        <f aca="true" t="shared" si="11" ref="BA57:BA66">total_amount_ba($B$2,$D$2,D57,F57,J57,K57,M57)</f>
        <v>925</v>
      </c>
      <c r="BB57" s="66">
        <f t="shared" si="2"/>
        <v>925</v>
      </c>
      <c r="BC57" s="40" t="str">
        <f t="shared" si="9"/>
        <v>INR  Nine Hundred &amp; Twenty Five  Only</v>
      </c>
      <c r="IE57" s="22">
        <v>1.02</v>
      </c>
      <c r="IF57" s="22" t="s">
        <v>38</v>
      </c>
      <c r="IG57" s="22" t="s">
        <v>39</v>
      </c>
      <c r="IH57" s="22">
        <v>213</v>
      </c>
      <c r="II57" s="22" t="s">
        <v>35</v>
      </c>
    </row>
    <row r="58" spans="1:243" s="21" customFormat="1" ht="28.5">
      <c r="A58" s="71">
        <v>12.6</v>
      </c>
      <c r="B58" s="68" t="s">
        <v>102</v>
      </c>
      <c r="C58" s="70" t="s">
        <v>244</v>
      </c>
      <c r="D58" s="72">
        <v>5</v>
      </c>
      <c r="E58" s="72" t="s">
        <v>361</v>
      </c>
      <c r="F58" s="72">
        <v>238</v>
      </c>
      <c r="G58" s="23"/>
      <c r="H58" s="23"/>
      <c r="I58" s="35" t="s">
        <v>36</v>
      </c>
      <c r="J58" s="17">
        <f t="shared" si="10"/>
        <v>1</v>
      </c>
      <c r="K58" s="18" t="s">
        <v>46</v>
      </c>
      <c r="L58" s="18" t="s">
        <v>6</v>
      </c>
      <c r="M58" s="43"/>
      <c r="N58" s="23"/>
      <c r="O58" s="23"/>
      <c r="P58" s="42"/>
      <c r="Q58" s="23"/>
      <c r="R58" s="23"/>
      <c r="S58" s="42"/>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60">
        <f t="shared" si="11"/>
        <v>1190</v>
      </c>
      <c r="BB58" s="66">
        <f t="shared" si="2"/>
        <v>1190</v>
      </c>
      <c r="BC58" s="40" t="str">
        <f>SpellNumber(L58,BB58)</f>
        <v>INR  One Thousand One Hundred &amp; Ninety  Only</v>
      </c>
      <c r="IE58" s="22">
        <v>2</v>
      </c>
      <c r="IF58" s="22" t="s">
        <v>32</v>
      </c>
      <c r="IG58" s="22" t="s">
        <v>40</v>
      </c>
      <c r="IH58" s="22">
        <v>10</v>
      </c>
      <c r="II58" s="22" t="s">
        <v>35</v>
      </c>
    </row>
    <row r="59" spans="1:243" s="21" customFormat="1" ht="76.5">
      <c r="A59" s="79">
        <v>13</v>
      </c>
      <c r="B59" s="81" t="s">
        <v>103</v>
      </c>
      <c r="C59" s="70" t="s">
        <v>245</v>
      </c>
      <c r="D59" s="34"/>
      <c r="E59" s="15"/>
      <c r="F59" s="35"/>
      <c r="G59" s="16"/>
      <c r="H59" s="16"/>
      <c r="I59" s="35"/>
      <c r="J59" s="17"/>
      <c r="K59" s="18"/>
      <c r="L59" s="18"/>
      <c r="M59" s="19"/>
      <c r="N59" s="20"/>
      <c r="O59" s="20"/>
      <c r="P59" s="36"/>
      <c r="Q59" s="20"/>
      <c r="R59" s="20"/>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8"/>
      <c r="BB59" s="39"/>
      <c r="BC59" s="40"/>
      <c r="IE59" s="22">
        <v>3</v>
      </c>
      <c r="IF59" s="22" t="s">
        <v>41</v>
      </c>
      <c r="IG59" s="22" t="s">
        <v>42</v>
      </c>
      <c r="IH59" s="22">
        <v>10</v>
      </c>
      <c r="II59" s="22" t="s">
        <v>35</v>
      </c>
    </row>
    <row r="60" spans="1:243" s="21" customFormat="1" ht="15" customHeight="1">
      <c r="A60" s="71">
        <v>13.1</v>
      </c>
      <c r="B60" s="76" t="s">
        <v>104</v>
      </c>
      <c r="C60" s="70" t="s">
        <v>246</v>
      </c>
      <c r="D60" s="72">
        <v>1</v>
      </c>
      <c r="E60" s="72" t="s">
        <v>362</v>
      </c>
      <c r="F60" s="72">
        <v>15353</v>
      </c>
      <c r="G60" s="23"/>
      <c r="H60" s="23"/>
      <c r="I60" s="35" t="s">
        <v>36</v>
      </c>
      <c r="J60" s="17">
        <f t="shared" si="10"/>
        <v>1</v>
      </c>
      <c r="K60" s="18" t="s">
        <v>46</v>
      </c>
      <c r="L60" s="18" t="s">
        <v>6</v>
      </c>
      <c r="M60" s="43"/>
      <c r="N60" s="23"/>
      <c r="O60" s="23"/>
      <c r="P60" s="42"/>
      <c r="Q60" s="23"/>
      <c r="R60" s="23"/>
      <c r="S60" s="42"/>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60">
        <f t="shared" si="11"/>
        <v>15353</v>
      </c>
      <c r="BB60" s="66">
        <f t="shared" si="2"/>
        <v>15353</v>
      </c>
      <c r="BC60" s="40" t="str">
        <f aca="true" t="shared" si="12" ref="BC60:BC71">SpellNumber(L60,BB60)</f>
        <v>INR  Fifteen Thousand Three Hundred &amp; Fifty Three  Only</v>
      </c>
      <c r="IE60" s="22">
        <v>1.01</v>
      </c>
      <c r="IF60" s="22" t="s">
        <v>37</v>
      </c>
      <c r="IG60" s="22" t="s">
        <v>33</v>
      </c>
      <c r="IH60" s="22">
        <v>123.223</v>
      </c>
      <c r="II60" s="22" t="s">
        <v>35</v>
      </c>
    </row>
    <row r="61" spans="1:243" s="21" customFormat="1" ht="51">
      <c r="A61" s="79">
        <v>14</v>
      </c>
      <c r="B61" s="68" t="s">
        <v>105</v>
      </c>
      <c r="C61" s="70" t="s">
        <v>247</v>
      </c>
      <c r="D61" s="73">
        <v>2</v>
      </c>
      <c r="E61" s="72" t="s">
        <v>361</v>
      </c>
      <c r="F61" s="72">
        <v>1025</v>
      </c>
      <c r="G61" s="23"/>
      <c r="H61" s="23"/>
      <c r="I61" s="35" t="s">
        <v>36</v>
      </c>
      <c r="J61" s="17">
        <f t="shared" si="10"/>
        <v>1</v>
      </c>
      <c r="K61" s="18" t="s">
        <v>46</v>
      </c>
      <c r="L61" s="18" t="s">
        <v>6</v>
      </c>
      <c r="M61" s="43"/>
      <c r="N61" s="23"/>
      <c r="O61" s="23"/>
      <c r="P61" s="42"/>
      <c r="Q61" s="23"/>
      <c r="R61" s="23"/>
      <c r="S61" s="42"/>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44"/>
      <c r="AV61" s="37"/>
      <c r="AW61" s="37"/>
      <c r="AX61" s="37"/>
      <c r="AY61" s="37"/>
      <c r="AZ61" s="37"/>
      <c r="BA61" s="60">
        <f t="shared" si="11"/>
        <v>2050</v>
      </c>
      <c r="BB61" s="66">
        <f t="shared" si="2"/>
        <v>2050</v>
      </c>
      <c r="BC61" s="40" t="str">
        <f t="shared" si="12"/>
        <v>INR  Two Thousand  &amp;Fifty  Only</v>
      </c>
      <c r="IE61" s="22">
        <v>1.02</v>
      </c>
      <c r="IF61" s="22" t="s">
        <v>38</v>
      </c>
      <c r="IG61" s="22" t="s">
        <v>39</v>
      </c>
      <c r="IH61" s="22">
        <v>213</v>
      </c>
      <c r="II61" s="22" t="s">
        <v>35</v>
      </c>
    </row>
    <row r="62" spans="1:243" s="21" customFormat="1" ht="58.5" customHeight="1">
      <c r="A62" s="79">
        <v>15</v>
      </c>
      <c r="B62" s="68" t="s">
        <v>106</v>
      </c>
      <c r="C62" s="70" t="s">
        <v>248</v>
      </c>
      <c r="D62" s="73">
        <v>2</v>
      </c>
      <c r="E62" s="72" t="s">
        <v>361</v>
      </c>
      <c r="F62" s="72">
        <v>1396</v>
      </c>
      <c r="G62" s="23"/>
      <c r="H62" s="23"/>
      <c r="I62" s="35" t="s">
        <v>36</v>
      </c>
      <c r="J62" s="17">
        <f t="shared" si="10"/>
        <v>1</v>
      </c>
      <c r="K62" s="18" t="s">
        <v>46</v>
      </c>
      <c r="L62" s="18" t="s">
        <v>6</v>
      </c>
      <c r="M62" s="43"/>
      <c r="N62" s="23"/>
      <c r="O62" s="23"/>
      <c r="P62" s="42"/>
      <c r="Q62" s="23"/>
      <c r="R62" s="23"/>
      <c r="S62" s="42"/>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60">
        <f t="shared" si="11"/>
        <v>2792</v>
      </c>
      <c r="BB62" s="66">
        <f t="shared" si="2"/>
        <v>2792</v>
      </c>
      <c r="BC62" s="40" t="str">
        <f t="shared" si="12"/>
        <v>INR  Two Thousand Seven Hundred &amp; Ninety Two  Only</v>
      </c>
      <c r="IE62" s="22">
        <v>2</v>
      </c>
      <c r="IF62" s="22" t="s">
        <v>32</v>
      </c>
      <c r="IG62" s="22" t="s">
        <v>40</v>
      </c>
      <c r="IH62" s="22">
        <v>10</v>
      </c>
      <c r="II62" s="22" t="s">
        <v>35</v>
      </c>
    </row>
    <row r="63" spans="1:243" s="21" customFormat="1" ht="76.5">
      <c r="A63" s="79">
        <v>16</v>
      </c>
      <c r="B63" s="81" t="s">
        <v>103</v>
      </c>
      <c r="C63" s="70" t="s">
        <v>249</v>
      </c>
      <c r="D63" s="34"/>
      <c r="E63" s="15"/>
      <c r="F63" s="35"/>
      <c r="G63" s="16"/>
      <c r="H63" s="16"/>
      <c r="I63" s="35"/>
      <c r="J63" s="17"/>
      <c r="K63" s="18"/>
      <c r="L63" s="18"/>
      <c r="M63" s="19"/>
      <c r="N63" s="20"/>
      <c r="O63" s="20"/>
      <c r="P63" s="36"/>
      <c r="Q63" s="20"/>
      <c r="R63" s="20"/>
      <c r="S63" s="36"/>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8"/>
      <c r="BB63" s="39"/>
      <c r="BC63" s="40"/>
      <c r="IE63" s="22">
        <v>3</v>
      </c>
      <c r="IF63" s="22" t="s">
        <v>41</v>
      </c>
      <c r="IG63" s="22" t="s">
        <v>42</v>
      </c>
      <c r="IH63" s="22">
        <v>10</v>
      </c>
      <c r="II63" s="22" t="s">
        <v>35</v>
      </c>
    </row>
    <row r="64" spans="1:243" s="21" customFormat="1" ht="28.5">
      <c r="A64" s="71">
        <v>16.1</v>
      </c>
      <c r="B64" s="68" t="s">
        <v>107</v>
      </c>
      <c r="C64" s="70" t="s">
        <v>250</v>
      </c>
      <c r="D64" s="72">
        <v>2</v>
      </c>
      <c r="E64" s="72" t="s">
        <v>362</v>
      </c>
      <c r="F64" s="72">
        <v>7198</v>
      </c>
      <c r="G64" s="23"/>
      <c r="H64" s="23"/>
      <c r="I64" s="35" t="s">
        <v>36</v>
      </c>
      <c r="J64" s="17">
        <f t="shared" si="10"/>
        <v>1</v>
      </c>
      <c r="K64" s="18" t="s">
        <v>46</v>
      </c>
      <c r="L64" s="18" t="s">
        <v>6</v>
      </c>
      <c r="M64" s="43"/>
      <c r="N64" s="23"/>
      <c r="O64" s="23"/>
      <c r="P64" s="42"/>
      <c r="Q64" s="23"/>
      <c r="R64" s="23"/>
      <c r="S64" s="42"/>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60">
        <f t="shared" si="11"/>
        <v>14396</v>
      </c>
      <c r="BB64" s="66">
        <f t="shared" si="2"/>
        <v>14396</v>
      </c>
      <c r="BC64" s="40" t="str">
        <f t="shared" si="12"/>
        <v>INR  Fourteen Thousand Three Hundred &amp; Ninety Six  Only</v>
      </c>
      <c r="IE64" s="22">
        <v>1.01</v>
      </c>
      <c r="IF64" s="22" t="s">
        <v>37</v>
      </c>
      <c r="IG64" s="22" t="s">
        <v>33</v>
      </c>
      <c r="IH64" s="22">
        <v>123.223</v>
      </c>
      <c r="II64" s="22" t="s">
        <v>35</v>
      </c>
    </row>
    <row r="65" spans="1:243" s="21" customFormat="1" ht="102">
      <c r="A65" s="71">
        <v>17</v>
      </c>
      <c r="B65" s="68" t="s">
        <v>108</v>
      </c>
      <c r="C65" s="70" t="s">
        <v>251</v>
      </c>
      <c r="D65" s="34"/>
      <c r="E65" s="15"/>
      <c r="F65" s="35"/>
      <c r="G65" s="16"/>
      <c r="H65" s="16"/>
      <c r="I65" s="35"/>
      <c r="J65" s="17"/>
      <c r="K65" s="18"/>
      <c r="L65" s="18"/>
      <c r="M65" s="19"/>
      <c r="N65" s="20"/>
      <c r="O65" s="20"/>
      <c r="P65" s="36"/>
      <c r="Q65" s="20"/>
      <c r="R65" s="20"/>
      <c r="S65" s="36"/>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8"/>
      <c r="BB65" s="39"/>
      <c r="BC65" s="40"/>
      <c r="IE65" s="22">
        <v>1.02</v>
      </c>
      <c r="IF65" s="22" t="s">
        <v>38</v>
      </c>
      <c r="IG65" s="22" t="s">
        <v>39</v>
      </c>
      <c r="IH65" s="22">
        <v>213</v>
      </c>
      <c r="II65" s="22" t="s">
        <v>35</v>
      </c>
    </row>
    <row r="66" spans="1:243" s="21" customFormat="1" ht="28.5">
      <c r="A66" s="71">
        <v>17.1</v>
      </c>
      <c r="B66" s="68" t="s">
        <v>109</v>
      </c>
      <c r="C66" s="70" t="s">
        <v>252</v>
      </c>
      <c r="D66" s="72">
        <v>1</v>
      </c>
      <c r="E66" s="72" t="s">
        <v>361</v>
      </c>
      <c r="F66" s="72">
        <v>2256</v>
      </c>
      <c r="G66" s="23"/>
      <c r="H66" s="23"/>
      <c r="I66" s="35" t="s">
        <v>36</v>
      </c>
      <c r="J66" s="17">
        <f t="shared" si="10"/>
        <v>1</v>
      </c>
      <c r="K66" s="18" t="s">
        <v>46</v>
      </c>
      <c r="L66" s="18" t="s">
        <v>6</v>
      </c>
      <c r="M66" s="43"/>
      <c r="N66" s="23"/>
      <c r="O66" s="23"/>
      <c r="P66" s="42"/>
      <c r="Q66" s="23"/>
      <c r="R66" s="23"/>
      <c r="S66" s="42"/>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60">
        <f t="shared" si="11"/>
        <v>2256</v>
      </c>
      <c r="BB66" s="66">
        <f t="shared" si="2"/>
        <v>2256</v>
      </c>
      <c r="BC66" s="40" t="str">
        <f t="shared" si="12"/>
        <v>INR  Two Thousand Two Hundred &amp; Fifty Six  Only</v>
      </c>
      <c r="IE66" s="22">
        <v>2</v>
      </c>
      <c r="IF66" s="22" t="s">
        <v>32</v>
      </c>
      <c r="IG66" s="22" t="s">
        <v>40</v>
      </c>
      <c r="IH66" s="22">
        <v>10</v>
      </c>
      <c r="II66" s="22" t="s">
        <v>35</v>
      </c>
    </row>
    <row r="67" spans="1:243" s="21" customFormat="1" ht="15">
      <c r="A67" s="71">
        <v>17.2</v>
      </c>
      <c r="B67" s="68" t="s">
        <v>110</v>
      </c>
      <c r="C67" s="70" t="s">
        <v>253</v>
      </c>
      <c r="D67" s="72">
        <v>1</v>
      </c>
      <c r="E67" s="72" t="s">
        <v>361</v>
      </c>
      <c r="F67" s="72">
        <v>2030</v>
      </c>
      <c r="G67" s="23"/>
      <c r="H67" s="23"/>
      <c r="I67" s="35" t="s">
        <v>36</v>
      </c>
      <c r="J67" s="17">
        <f>IF(I67="Less(-)",-1,1)</f>
        <v>1</v>
      </c>
      <c r="K67" s="18" t="s">
        <v>46</v>
      </c>
      <c r="L67" s="18" t="s">
        <v>6</v>
      </c>
      <c r="M67" s="43"/>
      <c r="N67" s="23"/>
      <c r="O67" s="23"/>
      <c r="P67" s="42"/>
      <c r="Q67" s="23"/>
      <c r="R67" s="23"/>
      <c r="S67" s="42"/>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60">
        <f>total_amount_ba($B$2,$D$2,D67,F67,J67,K67,M67)</f>
        <v>2030</v>
      </c>
      <c r="BB67" s="66">
        <f t="shared" si="2"/>
        <v>2030</v>
      </c>
      <c r="BC67" s="40" t="str">
        <f t="shared" si="12"/>
        <v>INR  Two Thousand  &amp;Thirty  Only</v>
      </c>
      <c r="IE67" s="22">
        <v>1.01</v>
      </c>
      <c r="IF67" s="22" t="s">
        <v>37</v>
      </c>
      <c r="IG67" s="22" t="s">
        <v>33</v>
      </c>
      <c r="IH67" s="22">
        <v>123.223</v>
      </c>
      <c r="II67" s="22" t="s">
        <v>35</v>
      </c>
    </row>
    <row r="68" spans="1:243" s="21" customFormat="1" ht="28.5">
      <c r="A68" s="71">
        <v>17.3</v>
      </c>
      <c r="B68" s="68" t="s">
        <v>111</v>
      </c>
      <c r="C68" s="70" t="s">
        <v>254</v>
      </c>
      <c r="D68" s="72">
        <v>1</v>
      </c>
      <c r="E68" s="72" t="s">
        <v>361</v>
      </c>
      <c r="F68" s="72">
        <v>2754</v>
      </c>
      <c r="G68" s="23"/>
      <c r="H68" s="23"/>
      <c r="I68" s="35" t="s">
        <v>36</v>
      </c>
      <c r="J68" s="17">
        <f>IF(I68="Less(-)",-1,1)</f>
        <v>1</v>
      </c>
      <c r="K68" s="18" t="s">
        <v>46</v>
      </c>
      <c r="L68" s="18" t="s">
        <v>6</v>
      </c>
      <c r="M68" s="43"/>
      <c r="N68" s="23"/>
      <c r="O68" s="23"/>
      <c r="P68" s="42"/>
      <c r="Q68" s="23"/>
      <c r="R68" s="23"/>
      <c r="S68" s="42"/>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60">
        <f>total_amount_ba($B$2,$D$2,D68,F68,J68,K68,M68)</f>
        <v>2754</v>
      </c>
      <c r="BB68" s="66">
        <f t="shared" si="2"/>
        <v>2754</v>
      </c>
      <c r="BC68" s="40" t="str">
        <f t="shared" si="12"/>
        <v>INR  Two Thousand Seven Hundred &amp; Fifty Four  Only</v>
      </c>
      <c r="IE68" s="22">
        <v>1.02</v>
      </c>
      <c r="IF68" s="22" t="s">
        <v>38</v>
      </c>
      <c r="IG68" s="22" t="s">
        <v>39</v>
      </c>
      <c r="IH68" s="22">
        <v>213</v>
      </c>
      <c r="II68" s="22" t="s">
        <v>35</v>
      </c>
    </row>
    <row r="69" spans="1:243" s="21" customFormat="1" ht="89.25">
      <c r="A69" s="79">
        <v>18</v>
      </c>
      <c r="B69" s="81" t="s">
        <v>112</v>
      </c>
      <c r="C69" s="70" t="s">
        <v>255</v>
      </c>
      <c r="D69" s="34"/>
      <c r="E69" s="15"/>
      <c r="F69" s="35"/>
      <c r="G69" s="16"/>
      <c r="H69" s="16"/>
      <c r="I69" s="35"/>
      <c r="J69" s="17"/>
      <c r="K69" s="18"/>
      <c r="L69" s="18"/>
      <c r="M69" s="19"/>
      <c r="N69" s="20"/>
      <c r="O69" s="20"/>
      <c r="P69" s="36"/>
      <c r="Q69" s="20"/>
      <c r="R69" s="20"/>
      <c r="S69" s="36"/>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8"/>
      <c r="BB69" s="39"/>
      <c r="BC69" s="40"/>
      <c r="IE69" s="22">
        <v>2</v>
      </c>
      <c r="IF69" s="22" t="s">
        <v>32</v>
      </c>
      <c r="IG69" s="22" t="s">
        <v>40</v>
      </c>
      <c r="IH69" s="22">
        <v>10</v>
      </c>
      <c r="II69" s="22" t="s">
        <v>35</v>
      </c>
    </row>
    <row r="70" spans="1:243" s="21" customFormat="1" ht="28.5">
      <c r="A70" s="79">
        <v>18.1</v>
      </c>
      <c r="B70" s="76" t="s">
        <v>113</v>
      </c>
      <c r="C70" s="70" t="s">
        <v>256</v>
      </c>
      <c r="D70" s="73">
        <v>1</v>
      </c>
      <c r="E70" s="72" t="s">
        <v>361</v>
      </c>
      <c r="F70" s="72">
        <v>3587</v>
      </c>
      <c r="G70" s="23"/>
      <c r="H70" s="45"/>
      <c r="I70" s="35" t="s">
        <v>36</v>
      </c>
      <c r="J70" s="17">
        <f>IF(I70="Less(-)",-1,1)</f>
        <v>1</v>
      </c>
      <c r="K70" s="18" t="s">
        <v>46</v>
      </c>
      <c r="L70" s="18" t="s">
        <v>6</v>
      </c>
      <c r="M70" s="43"/>
      <c r="N70" s="23"/>
      <c r="O70" s="23"/>
      <c r="P70" s="42"/>
      <c r="Q70" s="23"/>
      <c r="R70" s="23"/>
      <c r="S70" s="42"/>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60">
        <f>total_amount_ba($B$2,$D$2,D70,F70,J70,K70,M70)</f>
        <v>3587</v>
      </c>
      <c r="BB70" s="66">
        <f t="shared" si="2"/>
        <v>3587</v>
      </c>
      <c r="BC70" s="40" t="str">
        <f t="shared" si="12"/>
        <v>INR  Three Thousand Five Hundred &amp; Eighty Seven  Only</v>
      </c>
      <c r="IE70" s="22">
        <v>3</v>
      </c>
      <c r="IF70" s="22" t="s">
        <v>41</v>
      </c>
      <c r="IG70" s="22" t="s">
        <v>42</v>
      </c>
      <c r="IH70" s="22">
        <v>10</v>
      </c>
      <c r="II70" s="22" t="s">
        <v>35</v>
      </c>
    </row>
    <row r="71" spans="1:243" s="21" customFormat="1" ht="28.5">
      <c r="A71" s="79">
        <v>18.2</v>
      </c>
      <c r="B71" s="76" t="s">
        <v>114</v>
      </c>
      <c r="C71" s="70" t="s">
        <v>257</v>
      </c>
      <c r="D71" s="73">
        <v>2</v>
      </c>
      <c r="E71" s="72" t="s">
        <v>361</v>
      </c>
      <c r="F71" s="72">
        <v>4361</v>
      </c>
      <c r="G71" s="23"/>
      <c r="H71" s="23"/>
      <c r="I71" s="35" t="s">
        <v>36</v>
      </c>
      <c r="J71" s="17">
        <f aca="true" t="shared" si="13" ref="J71:J79">IF(I71="Less(-)",-1,1)</f>
        <v>1</v>
      </c>
      <c r="K71" s="18" t="s">
        <v>46</v>
      </c>
      <c r="L71" s="18" t="s">
        <v>6</v>
      </c>
      <c r="M71" s="43"/>
      <c r="N71" s="23"/>
      <c r="O71" s="23"/>
      <c r="P71" s="42"/>
      <c r="Q71" s="23"/>
      <c r="R71" s="23"/>
      <c r="S71" s="42"/>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60">
        <f aca="true" t="shared" si="14" ref="BA71:BA79">total_amount_ba($B$2,$D$2,D71,F71,J71,K71,M71)</f>
        <v>8722</v>
      </c>
      <c r="BB71" s="66">
        <f t="shared" si="2"/>
        <v>8722</v>
      </c>
      <c r="BC71" s="40" t="str">
        <f t="shared" si="12"/>
        <v>INR  Eight Thousand Seven Hundred &amp; Twenty Two  Only</v>
      </c>
      <c r="IE71" s="22">
        <v>1.02</v>
      </c>
      <c r="IF71" s="22" t="s">
        <v>38</v>
      </c>
      <c r="IG71" s="22" t="s">
        <v>39</v>
      </c>
      <c r="IH71" s="22">
        <v>213</v>
      </c>
      <c r="II71" s="22" t="s">
        <v>35</v>
      </c>
    </row>
    <row r="72" spans="1:243" s="21" customFormat="1" ht="28.5">
      <c r="A72" s="79">
        <v>18.3</v>
      </c>
      <c r="B72" s="76" t="s">
        <v>115</v>
      </c>
      <c r="C72" s="70" t="s">
        <v>258</v>
      </c>
      <c r="D72" s="73">
        <v>6</v>
      </c>
      <c r="E72" s="72" t="s">
        <v>361</v>
      </c>
      <c r="F72" s="72">
        <v>5232</v>
      </c>
      <c r="G72" s="23"/>
      <c r="H72" s="23"/>
      <c r="I72" s="35" t="s">
        <v>36</v>
      </c>
      <c r="J72" s="17">
        <f t="shared" si="13"/>
        <v>1</v>
      </c>
      <c r="K72" s="18" t="s">
        <v>46</v>
      </c>
      <c r="L72" s="18" t="s">
        <v>6</v>
      </c>
      <c r="M72" s="43"/>
      <c r="N72" s="23"/>
      <c r="O72" s="23"/>
      <c r="P72" s="42"/>
      <c r="Q72" s="23"/>
      <c r="R72" s="23"/>
      <c r="S72" s="42"/>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60">
        <f t="shared" si="14"/>
        <v>31392</v>
      </c>
      <c r="BB72" s="66">
        <f t="shared" si="2"/>
        <v>31392</v>
      </c>
      <c r="BC72" s="40" t="str">
        <f>SpellNumber(L72,BB72)</f>
        <v>INR  Thirty One Thousand Three Hundred &amp; Ninety Two  Only</v>
      </c>
      <c r="IE72" s="22">
        <v>2</v>
      </c>
      <c r="IF72" s="22" t="s">
        <v>32</v>
      </c>
      <c r="IG72" s="22" t="s">
        <v>40</v>
      </c>
      <c r="IH72" s="22">
        <v>10</v>
      </c>
      <c r="II72" s="22" t="s">
        <v>35</v>
      </c>
    </row>
    <row r="73" spans="1:243" s="21" customFormat="1" ht="63.75">
      <c r="A73" s="71">
        <v>19</v>
      </c>
      <c r="B73" s="68" t="s">
        <v>116</v>
      </c>
      <c r="C73" s="70" t="s">
        <v>259</v>
      </c>
      <c r="D73" s="34"/>
      <c r="E73" s="15"/>
      <c r="F73" s="35"/>
      <c r="G73" s="16"/>
      <c r="H73" s="16"/>
      <c r="I73" s="35"/>
      <c r="J73" s="17"/>
      <c r="K73" s="18"/>
      <c r="L73" s="18"/>
      <c r="M73" s="19"/>
      <c r="N73" s="20"/>
      <c r="O73" s="20"/>
      <c r="P73" s="36"/>
      <c r="Q73" s="20"/>
      <c r="R73" s="20"/>
      <c r="S73" s="36"/>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8"/>
      <c r="BB73" s="39"/>
      <c r="BC73" s="40"/>
      <c r="IE73" s="22">
        <v>3</v>
      </c>
      <c r="IF73" s="22" t="s">
        <v>41</v>
      </c>
      <c r="IG73" s="22" t="s">
        <v>42</v>
      </c>
      <c r="IH73" s="22">
        <v>10</v>
      </c>
      <c r="II73" s="22" t="s">
        <v>35</v>
      </c>
    </row>
    <row r="74" spans="1:243" s="21" customFormat="1" ht="15">
      <c r="A74" s="71">
        <v>19.1</v>
      </c>
      <c r="B74" s="68" t="s">
        <v>117</v>
      </c>
      <c r="C74" s="70" t="s">
        <v>260</v>
      </c>
      <c r="D74" s="72">
        <v>192</v>
      </c>
      <c r="E74" s="72" t="s">
        <v>361</v>
      </c>
      <c r="F74" s="72">
        <v>224</v>
      </c>
      <c r="G74" s="23"/>
      <c r="H74" s="23"/>
      <c r="I74" s="35" t="s">
        <v>36</v>
      </c>
      <c r="J74" s="17">
        <f t="shared" si="13"/>
        <v>1</v>
      </c>
      <c r="K74" s="18" t="s">
        <v>46</v>
      </c>
      <c r="L74" s="18" t="s">
        <v>6</v>
      </c>
      <c r="M74" s="43"/>
      <c r="N74" s="23"/>
      <c r="O74" s="23"/>
      <c r="P74" s="42"/>
      <c r="Q74" s="23"/>
      <c r="R74" s="23"/>
      <c r="S74" s="42"/>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60">
        <f t="shared" si="14"/>
        <v>43008</v>
      </c>
      <c r="BB74" s="66">
        <f t="shared" si="2"/>
        <v>43008</v>
      </c>
      <c r="BC74" s="40" t="str">
        <f aca="true" t="shared" si="15" ref="BC74:BC85">SpellNumber(L74,BB74)</f>
        <v>INR  Forty Three Thousand  &amp;Eight  Only</v>
      </c>
      <c r="IE74" s="22">
        <v>1.01</v>
      </c>
      <c r="IF74" s="22" t="s">
        <v>37</v>
      </c>
      <c r="IG74" s="22" t="s">
        <v>33</v>
      </c>
      <c r="IH74" s="22">
        <v>123.223</v>
      </c>
      <c r="II74" s="22" t="s">
        <v>35</v>
      </c>
    </row>
    <row r="75" spans="1:243" s="21" customFormat="1" ht="15">
      <c r="A75" s="71">
        <v>19.2</v>
      </c>
      <c r="B75" s="68" t="s">
        <v>118</v>
      </c>
      <c r="C75" s="70" t="s">
        <v>261</v>
      </c>
      <c r="D75" s="72">
        <v>2</v>
      </c>
      <c r="E75" s="72" t="s">
        <v>361</v>
      </c>
      <c r="F75" s="72">
        <v>525</v>
      </c>
      <c r="G75" s="23"/>
      <c r="H75" s="23"/>
      <c r="I75" s="35" t="s">
        <v>36</v>
      </c>
      <c r="J75" s="17">
        <f t="shared" si="13"/>
        <v>1</v>
      </c>
      <c r="K75" s="18" t="s">
        <v>46</v>
      </c>
      <c r="L75" s="18" t="s">
        <v>6</v>
      </c>
      <c r="M75" s="43"/>
      <c r="N75" s="23"/>
      <c r="O75" s="23"/>
      <c r="P75" s="42"/>
      <c r="Q75" s="23"/>
      <c r="R75" s="23"/>
      <c r="S75" s="42"/>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44"/>
      <c r="AV75" s="37"/>
      <c r="AW75" s="37"/>
      <c r="AX75" s="37"/>
      <c r="AY75" s="37"/>
      <c r="AZ75" s="37"/>
      <c r="BA75" s="60">
        <f t="shared" si="14"/>
        <v>1050</v>
      </c>
      <c r="BB75" s="66">
        <f t="shared" si="2"/>
        <v>1050</v>
      </c>
      <c r="BC75" s="40" t="str">
        <f t="shared" si="15"/>
        <v>INR  One Thousand  &amp;Fifty  Only</v>
      </c>
      <c r="IE75" s="22">
        <v>1.02</v>
      </c>
      <c r="IF75" s="22" t="s">
        <v>38</v>
      </c>
      <c r="IG75" s="22" t="s">
        <v>39</v>
      </c>
      <c r="IH75" s="22">
        <v>213</v>
      </c>
      <c r="II75" s="22" t="s">
        <v>35</v>
      </c>
    </row>
    <row r="76" spans="1:243" s="21" customFormat="1" ht="28.5">
      <c r="A76" s="71">
        <v>19.3</v>
      </c>
      <c r="B76" s="68" t="s">
        <v>119</v>
      </c>
      <c r="C76" s="70" t="s">
        <v>262</v>
      </c>
      <c r="D76" s="72">
        <v>2</v>
      </c>
      <c r="E76" s="72" t="s">
        <v>361</v>
      </c>
      <c r="F76" s="72">
        <v>883</v>
      </c>
      <c r="G76" s="23"/>
      <c r="H76" s="23"/>
      <c r="I76" s="35" t="s">
        <v>36</v>
      </c>
      <c r="J76" s="17">
        <f t="shared" si="13"/>
        <v>1</v>
      </c>
      <c r="K76" s="18" t="s">
        <v>46</v>
      </c>
      <c r="L76" s="18" t="s">
        <v>6</v>
      </c>
      <c r="M76" s="43"/>
      <c r="N76" s="23"/>
      <c r="O76" s="23"/>
      <c r="P76" s="42"/>
      <c r="Q76" s="23"/>
      <c r="R76" s="23"/>
      <c r="S76" s="42"/>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60">
        <f t="shared" si="14"/>
        <v>1766</v>
      </c>
      <c r="BB76" s="66">
        <f t="shared" si="2"/>
        <v>1766</v>
      </c>
      <c r="BC76" s="40" t="str">
        <f t="shared" si="15"/>
        <v>INR  One Thousand Seven Hundred &amp; Sixty Six  Only</v>
      </c>
      <c r="IE76" s="22">
        <v>2</v>
      </c>
      <c r="IF76" s="22" t="s">
        <v>32</v>
      </c>
      <c r="IG76" s="22" t="s">
        <v>40</v>
      </c>
      <c r="IH76" s="22">
        <v>10</v>
      </c>
      <c r="II76" s="22" t="s">
        <v>35</v>
      </c>
    </row>
    <row r="77" spans="1:243" s="21" customFormat="1" ht="28.5">
      <c r="A77" s="71">
        <v>19.4</v>
      </c>
      <c r="B77" s="68" t="s">
        <v>120</v>
      </c>
      <c r="C77" s="70" t="s">
        <v>263</v>
      </c>
      <c r="D77" s="72">
        <v>2</v>
      </c>
      <c r="E77" s="72" t="s">
        <v>361</v>
      </c>
      <c r="F77" s="72">
        <v>1077</v>
      </c>
      <c r="G77" s="23"/>
      <c r="H77" s="23"/>
      <c r="I77" s="35" t="s">
        <v>36</v>
      </c>
      <c r="J77" s="17">
        <f t="shared" si="13"/>
        <v>1</v>
      </c>
      <c r="K77" s="18" t="s">
        <v>46</v>
      </c>
      <c r="L77" s="18" t="s">
        <v>6</v>
      </c>
      <c r="M77" s="43"/>
      <c r="N77" s="23"/>
      <c r="O77" s="23"/>
      <c r="P77" s="42"/>
      <c r="Q77" s="23"/>
      <c r="R77" s="23"/>
      <c r="S77" s="42"/>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60">
        <f t="shared" si="14"/>
        <v>2154</v>
      </c>
      <c r="BB77" s="66">
        <f t="shared" si="2"/>
        <v>2154</v>
      </c>
      <c r="BC77" s="40" t="str">
        <f t="shared" si="15"/>
        <v>INR  Two Thousand One Hundred &amp; Fifty Four  Only</v>
      </c>
      <c r="IE77" s="22">
        <v>3</v>
      </c>
      <c r="IF77" s="22" t="s">
        <v>41</v>
      </c>
      <c r="IG77" s="22" t="s">
        <v>42</v>
      </c>
      <c r="IH77" s="22">
        <v>10</v>
      </c>
      <c r="II77" s="22" t="s">
        <v>35</v>
      </c>
    </row>
    <row r="78" spans="1:243" s="21" customFormat="1" ht="89.25">
      <c r="A78" s="71">
        <v>20</v>
      </c>
      <c r="B78" s="68" t="s">
        <v>121</v>
      </c>
      <c r="C78" s="70" t="s">
        <v>264</v>
      </c>
      <c r="D78" s="34"/>
      <c r="E78" s="15"/>
      <c r="F78" s="35"/>
      <c r="G78" s="16"/>
      <c r="H78" s="16"/>
      <c r="I78" s="35"/>
      <c r="J78" s="17"/>
      <c r="K78" s="18"/>
      <c r="L78" s="18"/>
      <c r="M78" s="19"/>
      <c r="N78" s="20"/>
      <c r="O78" s="20"/>
      <c r="P78" s="36"/>
      <c r="Q78" s="20"/>
      <c r="R78" s="20"/>
      <c r="S78" s="36"/>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8"/>
      <c r="BB78" s="39"/>
      <c r="BC78" s="40"/>
      <c r="IE78" s="22">
        <v>1.01</v>
      </c>
      <c r="IF78" s="22" t="s">
        <v>37</v>
      </c>
      <c r="IG78" s="22" t="s">
        <v>33</v>
      </c>
      <c r="IH78" s="22">
        <v>123.223</v>
      </c>
      <c r="II78" s="22" t="s">
        <v>35</v>
      </c>
    </row>
    <row r="79" spans="1:243" s="21" customFormat="1" ht="28.5">
      <c r="A79" s="71">
        <v>20.1</v>
      </c>
      <c r="B79" s="68" t="s">
        <v>122</v>
      </c>
      <c r="C79" s="70" t="s">
        <v>265</v>
      </c>
      <c r="D79" s="72">
        <v>9</v>
      </c>
      <c r="E79" s="72" t="s">
        <v>362</v>
      </c>
      <c r="F79" s="72">
        <v>2387</v>
      </c>
      <c r="G79" s="23"/>
      <c r="H79" s="23"/>
      <c r="I79" s="35" t="s">
        <v>36</v>
      </c>
      <c r="J79" s="17">
        <f t="shared" si="13"/>
        <v>1</v>
      </c>
      <c r="K79" s="18" t="s">
        <v>46</v>
      </c>
      <c r="L79" s="18" t="s">
        <v>6</v>
      </c>
      <c r="M79" s="43"/>
      <c r="N79" s="23"/>
      <c r="O79" s="23"/>
      <c r="P79" s="42"/>
      <c r="Q79" s="23"/>
      <c r="R79" s="23"/>
      <c r="S79" s="42"/>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60">
        <f t="shared" si="14"/>
        <v>21483</v>
      </c>
      <c r="BB79" s="66">
        <f t="shared" si="2"/>
        <v>21483</v>
      </c>
      <c r="BC79" s="40" t="str">
        <f t="shared" si="15"/>
        <v>INR  Twenty One Thousand Four Hundred &amp; Eighty Three  Only</v>
      </c>
      <c r="IE79" s="22">
        <v>1.02</v>
      </c>
      <c r="IF79" s="22" t="s">
        <v>38</v>
      </c>
      <c r="IG79" s="22" t="s">
        <v>39</v>
      </c>
      <c r="IH79" s="22">
        <v>213</v>
      </c>
      <c r="II79" s="22" t="s">
        <v>35</v>
      </c>
    </row>
    <row r="80" spans="1:243" s="21" customFormat="1" ht="76.5">
      <c r="A80" s="71">
        <v>21</v>
      </c>
      <c r="B80" s="77" t="s">
        <v>123</v>
      </c>
      <c r="C80" s="70" t="s">
        <v>266</v>
      </c>
      <c r="D80" s="34"/>
      <c r="E80" s="15"/>
      <c r="F80" s="35"/>
      <c r="G80" s="16"/>
      <c r="H80" s="16"/>
      <c r="I80" s="35"/>
      <c r="J80" s="17"/>
      <c r="K80" s="18"/>
      <c r="L80" s="18"/>
      <c r="M80" s="19"/>
      <c r="N80" s="20"/>
      <c r="O80" s="20"/>
      <c r="P80" s="36"/>
      <c r="Q80" s="20"/>
      <c r="R80" s="20"/>
      <c r="S80" s="36"/>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8"/>
      <c r="BB80" s="39"/>
      <c r="BC80" s="40"/>
      <c r="IE80" s="22">
        <v>2</v>
      </c>
      <c r="IF80" s="22" t="s">
        <v>32</v>
      </c>
      <c r="IG80" s="22" t="s">
        <v>40</v>
      </c>
      <c r="IH80" s="22">
        <v>10</v>
      </c>
      <c r="II80" s="22" t="s">
        <v>35</v>
      </c>
    </row>
    <row r="81" spans="1:243" s="21" customFormat="1" ht="28.5">
      <c r="A81" s="71">
        <v>21.1</v>
      </c>
      <c r="B81" s="77" t="s">
        <v>124</v>
      </c>
      <c r="C81" s="70" t="s">
        <v>267</v>
      </c>
      <c r="D81" s="72">
        <v>9</v>
      </c>
      <c r="E81" s="72" t="s">
        <v>364</v>
      </c>
      <c r="F81" s="72">
        <v>947</v>
      </c>
      <c r="G81" s="23"/>
      <c r="H81" s="23"/>
      <c r="I81" s="35" t="s">
        <v>36</v>
      </c>
      <c r="J81" s="17">
        <f>IF(I81="Less(-)",-1,1)</f>
        <v>1</v>
      </c>
      <c r="K81" s="18" t="s">
        <v>46</v>
      </c>
      <c r="L81" s="18" t="s">
        <v>6</v>
      </c>
      <c r="M81" s="43"/>
      <c r="N81" s="23"/>
      <c r="O81" s="23"/>
      <c r="P81" s="42"/>
      <c r="Q81" s="23"/>
      <c r="R81" s="23"/>
      <c r="S81" s="42"/>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60">
        <f>total_amount_ba($B$2,$D$2,D81,F81,J81,K81,M81)</f>
        <v>8523</v>
      </c>
      <c r="BB81" s="66">
        <f t="shared" si="2"/>
        <v>8523</v>
      </c>
      <c r="BC81" s="40" t="str">
        <f t="shared" si="15"/>
        <v>INR  Eight Thousand Five Hundred &amp; Twenty Three  Only</v>
      </c>
      <c r="IE81" s="22">
        <v>1.01</v>
      </c>
      <c r="IF81" s="22" t="s">
        <v>37</v>
      </c>
      <c r="IG81" s="22" t="s">
        <v>33</v>
      </c>
      <c r="IH81" s="22">
        <v>123.223</v>
      </c>
      <c r="II81" s="22" t="s">
        <v>35</v>
      </c>
    </row>
    <row r="82" spans="1:243" s="21" customFormat="1" ht="76.5">
      <c r="A82" s="71">
        <v>22</v>
      </c>
      <c r="B82" s="68" t="s">
        <v>125</v>
      </c>
      <c r="C82" s="70" t="s">
        <v>268</v>
      </c>
      <c r="D82" s="34"/>
      <c r="E82" s="15"/>
      <c r="F82" s="35"/>
      <c r="G82" s="16"/>
      <c r="H82" s="16"/>
      <c r="I82" s="35"/>
      <c r="J82" s="17"/>
      <c r="K82" s="18"/>
      <c r="L82" s="18"/>
      <c r="M82" s="19"/>
      <c r="N82" s="20"/>
      <c r="O82" s="20"/>
      <c r="P82" s="36"/>
      <c r="Q82" s="20"/>
      <c r="R82" s="20"/>
      <c r="S82" s="36"/>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8"/>
      <c r="BB82" s="39"/>
      <c r="BC82" s="40"/>
      <c r="IE82" s="22">
        <v>1.02</v>
      </c>
      <c r="IF82" s="22" t="s">
        <v>38</v>
      </c>
      <c r="IG82" s="22" t="s">
        <v>39</v>
      </c>
      <c r="IH82" s="22">
        <v>213</v>
      </c>
      <c r="II82" s="22" t="s">
        <v>35</v>
      </c>
    </row>
    <row r="83" spans="1:243" s="21" customFormat="1" ht="28.5">
      <c r="A83" s="71">
        <v>22.1</v>
      </c>
      <c r="B83" s="68" t="s">
        <v>126</v>
      </c>
      <c r="C83" s="70" t="s">
        <v>269</v>
      </c>
      <c r="D83" s="72">
        <v>1</v>
      </c>
      <c r="E83" s="72" t="s">
        <v>362</v>
      </c>
      <c r="F83" s="72">
        <v>2795</v>
      </c>
      <c r="G83" s="23"/>
      <c r="H83" s="23"/>
      <c r="I83" s="35" t="s">
        <v>36</v>
      </c>
      <c r="J83" s="17">
        <f>IF(I83="Less(-)",-1,1)</f>
        <v>1</v>
      </c>
      <c r="K83" s="18" t="s">
        <v>46</v>
      </c>
      <c r="L83" s="18" t="s">
        <v>6</v>
      </c>
      <c r="M83" s="43"/>
      <c r="N83" s="23"/>
      <c r="O83" s="23"/>
      <c r="P83" s="42"/>
      <c r="Q83" s="23"/>
      <c r="R83" s="23"/>
      <c r="S83" s="42"/>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60">
        <f>total_amount_ba($B$2,$D$2,D83,F83,J83,K83,M83)</f>
        <v>2795</v>
      </c>
      <c r="BB83" s="66">
        <f t="shared" si="2"/>
        <v>2795</v>
      </c>
      <c r="BC83" s="40" t="str">
        <f t="shared" si="15"/>
        <v>INR  Two Thousand Seven Hundred &amp; Ninety Five  Only</v>
      </c>
      <c r="IE83" s="22">
        <v>2</v>
      </c>
      <c r="IF83" s="22" t="s">
        <v>32</v>
      </c>
      <c r="IG83" s="22" t="s">
        <v>40</v>
      </c>
      <c r="IH83" s="22">
        <v>10</v>
      </c>
      <c r="II83" s="22" t="s">
        <v>35</v>
      </c>
    </row>
    <row r="84" spans="1:243" s="21" customFormat="1" ht="15">
      <c r="A84" s="71">
        <v>22.2</v>
      </c>
      <c r="B84" s="68" t="s">
        <v>122</v>
      </c>
      <c r="C84" s="70" t="s">
        <v>270</v>
      </c>
      <c r="D84" s="72">
        <v>2</v>
      </c>
      <c r="E84" s="72" t="s">
        <v>362</v>
      </c>
      <c r="F84" s="72">
        <v>2518</v>
      </c>
      <c r="G84" s="23"/>
      <c r="H84" s="45"/>
      <c r="I84" s="35" t="s">
        <v>36</v>
      </c>
      <c r="J84" s="17">
        <f>IF(I84="Less(-)",-1,1)</f>
        <v>1</v>
      </c>
      <c r="K84" s="18" t="s">
        <v>46</v>
      </c>
      <c r="L84" s="18" t="s">
        <v>6</v>
      </c>
      <c r="M84" s="43"/>
      <c r="N84" s="23"/>
      <c r="O84" s="23"/>
      <c r="P84" s="42"/>
      <c r="Q84" s="23"/>
      <c r="R84" s="23"/>
      <c r="S84" s="42"/>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60">
        <f>total_amount_ba($B$2,$D$2,D84,F84,J84,K84,M84)</f>
        <v>5036</v>
      </c>
      <c r="BB84" s="66">
        <f t="shared" si="2"/>
        <v>5036</v>
      </c>
      <c r="BC84" s="40" t="str">
        <f t="shared" si="15"/>
        <v>INR  Five Thousand  &amp;Thirty Six  Only</v>
      </c>
      <c r="IE84" s="22">
        <v>3</v>
      </c>
      <c r="IF84" s="22" t="s">
        <v>41</v>
      </c>
      <c r="IG84" s="22" t="s">
        <v>42</v>
      </c>
      <c r="IH84" s="22">
        <v>10</v>
      </c>
      <c r="II84" s="22" t="s">
        <v>35</v>
      </c>
    </row>
    <row r="85" spans="1:243" s="21" customFormat="1" ht="63.75">
      <c r="A85" s="71">
        <v>23</v>
      </c>
      <c r="B85" s="68" t="s">
        <v>127</v>
      </c>
      <c r="C85" s="70" t="s">
        <v>271</v>
      </c>
      <c r="D85" s="72">
        <v>10</v>
      </c>
      <c r="E85" s="72" t="s">
        <v>364</v>
      </c>
      <c r="F85" s="72">
        <v>236</v>
      </c>
      <c r="G85" s="23"/>
      <c r="H85" s="23"/>
      <c r="I85" s="35" t="s">
        <v>36</v>
      </c>
      <c r="J85" s="17">
        <f aca="true" t="shared" si="16" ref="J85:J93">IF(I85="Less(-)",-1,1)</f>
        <v>1</v>
      </c>
      <c r="K85" s="18" t="s">
        <v>46</v>
      </c>
      <c r="L85" s="18" t="s">
        <v>6</v>
      </c>
      <c r="M85" s="43"/>
      <c r="N85" s="23"/>
      <c r="O85" s="23"/>
      <c r="P85" s="42"/>
      <c r="Q85" s="23"/>
      <c r="R85" s="23"/>
      <c r="S85" s="42"/>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60">
        <f aca="true" t="shared" si="17" ref="BA85:BA93">total_amount_ba($B$2,$D$2,D85,F85,J85,K85,M85)</f>
        <v>2360</v>
      </c>
      <c r="BB85" s="66">
        <f t="shared" si="2"/>
        <v>2360</v>
      </c>
      <c r="BC85" s="40" t="str">
        <f t="shared" si="15"/>
        <v>INR  Two Thousand Three Hundred &amp; Sixty  Only</v>
      </c>
      <c r="IE85" s="22">
        <v>1.02</v>
      </c>
      <c r="IF85" s="22" t="s">
        <v>38</v>
      </c>
      <c r="IG85" s="22" t="s">
        <v>39</v>
      </c>
      <c r="IH85" s="22">
        <v>213</v>
      </c>
      <c r="II85" s="22" t="s">
        <v>35</v>
      </c>
    </row>
    <row r="86" spans="1:243" s="21" customFormat="1" ht="63.75">
      <c r="A86" s="71">
        <v>24</v>
      </c>
      <c r="B86" s="80" t="s">
        <v>128</v>
      </c>
      <c r="C86" s="70" t="s">
        <v>272</v>
      </c>
      <c r="D86" s="72">
        <v>2</v>
      </c>
      <c r="E86" s="72" t="s">
        <v>365</v>
      </c>
      <c r="F86" s="72">
        <v>6011</v>
      </c>
      <c r="G86" s="23"/>
      <c r="H86" s="23"/>
      <c r="I86" s="35" t="s">
        <v>36</v>
      </c>
      <c r="J86" s="17">
        <f t="shared" si="16"/>
        <v>1</v>
      </c>
      <c r="K86" s="18" t="s">
        <v>46</v>
      </c>
      <c r="L86" s="18" t="s">
        <v>6</v>
      </c>
      <c r="M86" s="43"/>
      <c r="N86" s="23"/>
      <c r="O86" s="23"/>
      <c r="P86" s="42"/>
      <c r="Q86" s="23"/>
      <c r="R86" s="23"/>
      <c r="S86" s="42"/>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60">
        <f t="shared" si="17"/>
        <v>12022</v>
      </c>
      <c r="BB86" s="66">
        <f t="shared" si="2"/>
        <v>12022</v>
      </c>
      <c r="BC86" s="40" t="str">
        <f>SpellNumber(L86,BB86)</f>
        <v>INR  Twelve Thousand  &amp;Twenty Two  Only</v>
      </c>
      <c r="IE86" s="22">
        <v>2</v>
      </c>
      <c r="IF86" s="22" t="s">
        <v>32</v>
      </c>
      <c r="IG86" s="22" t="s">
        <v>40</v>
      </c>
      <c r="IH86" s="22">
        <v>10</v>
      </c>
      <c r="II86" s="22" t="s">
        <v>35</v>
      </c>
    </row>
    <row r="87" spans="1:243" s="21" customFormat="1" ht="51">
      <c r="A87" s="71">
        <v>25</v>
      </c>
      <c r="B87" s="68" t="s">
        <v>129</v>
      </c>
      <c r="C87" s="70" t="s">
        <v>273</v>
      </c>
      <c r="D87" s="72">
        <v>25</v>
      </c>
      <c r="E87" s="72" t="s">
        <v>366</v>
      </c>
      <c r="F87" s="72">
        <v>619</v>
      </c>
      <c r="G87" s="23"/>
      <c r="H87" s="23"/>
      <c r="I87" s="35" t="s">
        <v>36</v>
      </c>
      <c r="J87" s="17">
        <f t="shared" si="16"/>
        <v>1</v>
      </c>
      <c r="K87" s="18" t="s">
        <v>46</v>
      </c>
      <c r="L87" s="18" t="s">
        <v>6</v>
      </c>
      <c r="M87" s="43"/>
      <c r="N87" s="23"/>
      <c r="O87" s="23"/>
      <c r="P87" s="42"/>
      <c r="Q87" s="23"/>
      <c r="R87" s="23"/>
      <c r="S87" s="42"/>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60">
        <f t="shared" si="17"/>
        <v>15475</v>
      </c>
      <c r="BB87" s="66">
        <f t="shared" si="2"/>
        <v>15475</v>
      </c>
      <c r="BC87" s="40" t="str">
        <f aca="true" t="shared" si="18" ref="BC87:BC99">SpellNumber(L87,BB87)</f>
        <v>INR  Fifteen Thousand Four Hundred &amp; Seventy Five  Only</v>
      </c>
      <c r="IE87" s="22">
        <v>3</v>
      </c>
      <c r="IF87" s="22" t="s">
        <v>41</v>
      </c>
      <c r="IG87" s="22" t="s">
        <v>42</v>
      </c>
      <c r="IH87" s="22">
        <v>10</v>
      </c>
      <c r="II87" s="22" t="s">
        <v>35</v>
      </c>
    </row>
    <row r="88" spans="1:243" s="21" customFormat="1" ht="25.5">
      <c r="A88" s="71">
        <v>26</v>
      </c>
      <c r="B88" s="68" t="s">
        <v>130</v>
      </c>
      <c r="C88" s="70" t="s">
        <v>274</v>
      </c>
      <c r="D88" s="72">
        <v>10</v>
      </c>
      <c r="E88" s="72" t="s">
        <v>359</v>
      </c>
      <c r="F88" s="72">
        <v>61</v>
      </c>
      <c r="G88" s="23"/>
      <c r="H88" s="23"/>
      <c r="I88" s="35" t="s">
        <v>36</v>
      </c>
      <c r="J88" s="17">
        <f t="shared" si="16"/>
        <v>1</v>
      </c>
      <c r="K88" s="18" t="s">
        <v>46</v>
      </c>
      <c r="L88" s="18" t="s">
        <v>6</v>
      </c>
      <c r="M88" s="43"/>
      <c r="N88" s="23"/>
      <c r="O88" s="23"/>
      <c r="P88" s="42"/>
      <c r="Q88" s="23"/>
      <c r="R88" s="23"/>
      <c r="S88" s="42"/>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60">
        <f t="shared" si="17"/>
        <v>610</v>
      </c>
      <c r="BB88" s="66">
        <f t="shared" si="2"/>
        <v>610</v>
      </c>
      <c r="BC88" s="40" t="str">
        <f t="shared" si="18"/>
        <v>INR  Six Hundred &amp; Ten  Only</v>
      </c>
      <c r="IE88" s="22">
        <v>1.01</v>
      </c>
      <c r="IF88" s="22" t="s">
        <v>37</v>
      </c>
      <c r="IG88" s="22" t="s">
        <v>33</v>
      </c>
      <c r="IH88" s="22">
        <v>123.223</v>
      </c>
      <c r="II88" s="22" t="s">
        <v>35</v>
      </c>
    </row>
    <row r="89" spans="1:243" s="21" customFormat="1" ht="76.5">
      <c r="A89" s="71">
        <v>27</v>
      </c>
      <c r="B89" s="68" t="s">
        <v>131</v>
      </c>
      <c r="C89" s="70" t="s">
        <v>275</v>
      </c>
      <c r="D89" s="34"/>
      <c r="E89" s="15"/>
      <c r="F89" s="35"/>
      <c r="G89" s="16"/>
      <c r="H89" s="16"/>
      <c r="I89" s="35"/>
      <c r="J89" s="17"/>
      <c r="K89" s="18"/>
      <c r="L89" s="18"/>
      <c r="M89" s="19"/>
      <c r="N89" s="20"/>
      <c r="O89" s="20"/>
      <c r="P89" s="36"/>
      <c r="Q89" s="20"/>
      <c r="R89" s="20"/>
      <c r="S89" s="36"/>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8"/>
      <c r="BB89" s="39"/>
      <c r="BC89" s="40"/>
      <c r="IE89" s="22">
        <v>1.02</v>
      </c>
      <c r="IF89" s="22" t="s">
        <v>38</v>
      </c>
      <c r="IG89" s="22" t="s">
        <v>39</v>
      </c>
      <c r="IH89" s="22">
        <v>213</v>
      </c>
      <c r="II89" s="22" t="s">
        <v>35</v>
      </c>
    </row>
    <row r="90" spans="1:243" s="21" customFormat="1" ht="28.5">
      <c r="A90" s="71">
        <v>27.1</v>
      </c>
      <c r="B90" s="68" t="s">
        <v>132</v>
      </c>
      <c r="C90" s="70" t="s">
        <v>276</v>
      </c>
      <c r="D90" s="72">
        <v>10</v>
      </c>
      <c r="E90" s="72" t="s">
        <v>359</v>
      </c>
      <c r="F90" s="72">
        <v>339</v>
      </c>
      <c r="G90" s="23"/>
      <c r="H90" s="23"/>
      <c r="I90" s="35" t="s">
        <v>36</v>
      </c>
      <c r="J90" s="17">
        <f t="shared" si="16"/>
        <v>1</v>
      </c>
      <c r="K90" s="18" t="s">
        <v>46</v>
      </c>
      <c r="L90" s="18" t="s">
        <v>6</v>
      </c>
      <c r="M90" s="43"/>
      <c r="N90" s="23"/>
      <c r="O90" s="23"/>
      <c r="P90" s="42"/>
      <c r="Q90" s="23"/>
      <c r="R90" s="23"/>
      <c r="S90" s="42"/>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60">
        <f t="shared" si="17"/>
        <v>3390</v>
      </c>
      <c r="BB90" s="66">
        <f t="shared" si="2"/>
        <v>3390</v>
      </c>
      <c r="BC90" s="40" t="str">
        <f t="shared" si="18"/>
        <v>INR  Three Thousand Three Hundred &amp; Ninety  Only</v>
      </c>
      <c r="IE90" s="22">
        <v>2</v>
      </c>
      <c r="IF90" s="22" t="s">
        <v>32</v>
      </c>
      <c r="IG90" s="22" t="s">
        <v>40</v>
      </c>
      <c r="IH90" s="22">
        <v>10</v>
      </c>
      <c r="II90" s="22" t="s">
        <v>35</v>
      </c>
    </row>
    <row r="91" spans="1:243" s="21" customFormat="1" ht="15">
      <c r="A91" s="71">
        <v>27.2</v>
      </c>
      <c r="B91" s="77" t="s">
        <v>133</v>
      </c>
      <c r="C91" s="70" t="s">
        <v>277</v>
      </c>
      <c r="D91" s="72">
        <v>300</v>
      </c>
      <c r="E91" s="72" t="s">
        <v>359</v>
      </c>
      <c r="F91" s="72">
        <v>370</v>
      </c>
      <c r="G91" s="23"/>
      <c r="H91" s="23"/>
      <c r="I91" s="35" t="s">
        <v>36</v>
      </c>
      <c r="J91" s="17">
        <f t="shared" si="16"/>
        <v>1</v>
      </c>
      <c r="K91" s="18" t="s">
        <v>46</v>
      </c>
      <c r="L91" s="18" t="s">
        <v>6</v>
      </c>
      <c r="M91" s="43"/>
      <c r="N91" s="23"/>
      <c r="O91" s="23"/>
      <c r="P91" s="42"/>
      <c r="Q91" s="23"/>
      <c r="R91" s="23"/>
      <c r="S91" s="42"/>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60">
        <f t="shared" si="17"/>
        <v>111000</v>
      </c>
      <c r="BB91" s="66">
        <f t="shared" si="2"/>
        <v>111000</v>
      </c>
      <c r="BC91" s="40" t="str">
        <f t="shared" si="18"/>
        <v>INR  One Lakh Eleven Thousand    Only</v>
      </c>
      <c r="IE91" s="22">
        <v>3</v>
      </c>
      <c r="IF91" s="22" t="s">
        <v>41</v>
      </c>
      <c r="IG91" s="22" t="s">
        <v>42</v>
      </c>
      <c r="IH91" s="22">
        <v>10</v>
      </c>
      <c r="II91" s="22" t="s">
        <v>35</v>
      </c>
    </row>
    <row r="92" spans="1:243" s="21" customFormat="1" ht="89.25">
      <c r="A92" s="71">
        <v>28</v>
      </c>
      <c r="B92" s="68" t="s">
        <v>134</v>
      </c>
      <c r="C92" s="70" t="s">
        <v>278</v>
      </c>
      <c r="D92" s="34"/>
      <c r="E92" s="15"/>
      <c r="F92" s="35"/>
      <c r="G92" s="16"/>
      <c r="H92" s="16"/>
      <c r="I92" s="35"/>
      <c r="J92" s="17"/>
      <c r="K92" s="18"/>
      <c r="L92" s="18"/>
      <c r="M92" s="19"/>
      <c r="N92" s="20"/>
      <c r="O92" s="20"/>
      <c r="P92" s="36"/>
      <c r="Q92" s="20"/>
      <c r="R92" s="20"/>
      <c r="S92" s="36"/>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8"/>
      <c r="BB92" s="39"/>
      <c r="BC92" s="40"/>
      <c r="IE92" s="22">
        <v>1.01</v>
      </c>
      <c r="IF92" s="22" t="s">
        <v>37</v>
      </c>
      <c r="IG92" s="22" t="s">
        <v>33</v>
      </c>
      <c r="IH92" s="22">
        <v>123.223</v>
      </c>
      <c r="II92" s="22" t="s">
        <v>35</v>
      </c>
    </row>
    <row r="93" spans="1:243" s="21" customFormat="1" ht="28.5">
      <c r="A93" s="71">
        <v>28.1</v>
      </c>
      <c r="B93" s="76" t="s">
        <v>133</v>
      </c>
      <c r="C93" s="70" t="s">
        <v>279</v>
      </c>
      <c r="D93" s="72">
        <v>300</v>
      </c>
      <c r="E93" s="72" t="s">
        <v>359</v>
      </c>
      <c r="F93" s="72">
        <v>266</v>
      </c>
      <c r="G93" s="23"/>
      <c r="H93" s="23"/>
      <c r="I93" s="35" t="s">
        <v>36</v>
      </c>
      <c r="J93" s="17">
        <f t="shared" si="16"/>
        <v>1</v>
      </c>
      <c r="K93" s="18" t="s">
        <v>46</v>
      </c>
      <c r="L93" s="18" t="s">
        <v>6</v>
      </c>
      <c r="M93" s="43"/>
      <c r="N93" s="23"/>
      <c r="O93" s="23"/>
      <c r="P93" s="42"/>
      <c r="Q93" s="23"/>
      <c r="R93" s="23"/>
      <c r="S93" s="42"/>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60">
        <f t="shared" si="17"/>
        <v>79800</v>
      </c>
      <c r="BB93" s="66">
        <f t="shared" si="2"/>
        <v>79800</v>
      </c>
      <c r="BC93" s="40" t="str">
        <f t="shared" si="18"/>
        <v>INR  Seventy Nine Thousand Eight Hundred    Only</v>
      </c>
      <c r="IE93" s="22">
        <v>1.02</v>
      </c>
      <c r="IF93" s="22" t="s">
        <v>38</v>
      </c>
      <c r="IG93" s="22" t="s">
        <v>39</v>
      </c>
      <c r="IH93" s="22">
        <v>213</v>
      </c>
      <c r="II93" s="22" t="s">
        <v>35</v>
      </c>
    </row>
    <row r="94" spans="1:243" s="21" customFormat="1" ht="51">
      <c r="A94" s="71">
        <v>29</v>
      </c>
      <c r="B94" s="68" t="s">
        <v>135</v>
      </c>
      <c r="C94" s="70" t="s">
        <v>280</v>
      </c>
      <c r="D94" s="34"/>
      <c r="E94" s="15"/>
      <c r="F94" s="35"/>
      <c r="G94" s="16"/>
      <c r="H94" s="16"/>
      <c r="I94" s="35"/>
      <c r="J94" s="17"/>
      <c r="K94" s="18"/>
      <c r="L94" s="18"/>
      <c r="M94" s="19"/>
      <c r="N94" s="20"/>
      <c r="O94" s="20"/>
      <c r="P94" s="36"/>
      <c r="Q94" s="20"/>
      <c r="R94" s="20"/>
      <c r="S94" s="36"/>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8"/>
      <c r="BB94" s="39"/>
      <c r="BC94" s="40"/>
      <c r="IE94" s="22">
        <v>2</v>
      </c>
      <c r="IF94" s="22" t="s">
        <v>32</v>
      </c>
      <c r="IG94" s="22" t="s">
        <v>40</v>
      </c>
      <c r="IH94" s="22">
        <v>10</v>
      </c>
      <c r="II94" s="22" t="s">
        <v>35</v>
      </c>
    </row>
    <row r="95" spans="1:243" s="21" customFormat="1" ht="15">
      <c r="A95" s="71">
        <v>29.1</v>
      </c>
      <c r="B95" s="76" t="s">
        <v>133</v>
      </c>
      <c r="C95" s="70" t="s">
        <v>281</v>
      </c>
      <c r="D95" s="72">
        <v>30</v>
      </c>
      <c r="E95" s="72" t="s">
        <v>359</v>
      </c>
      <c r="F95" s="72">
        <v>68</v>
      </c>
      <c r="G95" s="23"/>
      <c r="H95" s="23"/>
      <c r="I95" s="35" t="s">
        <v>36</v>
      </c>
      <c r="J95" s="17">
        <f>IF(I95="Less(-)",-1,1)</f>
        <v>1</v>
      </c>
      <c r="K95" s="18" t="s">
        <v>46</v>
      </c>
      <c r="L95" s="18" t="s">
        <v>6</v>
      </c>
      <c r="M95" s="43"/>
      <c r="N95" s="23"/>
      <c r="O95" s="23"/>
      <c r="P95" s="42"/>
      <c r="Q95" s="23"/>
      <c r="R95" s="23"/>
      <c r="S95" s="42"/>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60">
        <f>total_amount_ba($B$2,$D$2,D95,F95,J95,K95,M95)</f>
        <v>2040</v>
      </c>
      <c r="BB95" s="66">
        <f t="shared" si="2"/>
        <v>2040</v>
      </c>
      <c r="BC95" s="40" t="str">
        <f t="shared" si="18"/>
        <v>INR  Two Thousand  &amp;Forty  Only</v>
      </c>
      <c r="IE95" s="22">
        <v>1.01</v>
      </c>
      <c r="IF95" s="22" t="s">
        <v>37</v>
      </c>
      <c r="IG95" s="22" t="s">
        <v>33</v>
      </c>
      <c r="IH95" s="22">
        <v>123.223</v>
      </c>
      <c r="II95" s="22" t="s">
        <v>35</v>
      </c>
    </row>
    <row r="96" spans="1:243" s="21" customFormat="1" ht="51">
      <c r="A96" s="71">
        <v>30</v>
      </c>
      <c r="B96" s="68" t="s">
        <v>136</v>
      </c>
      <c r="C96" s="70" t="s">
        <v>282</v>
      </c>
      <c r="D96" s="34"/>
      <c r="E96" s="15"/>
      <c r="F96" s="35"/>
      <c r="G96" s="16"/>
      <c r="H96" s="16"/>
      <c r="I96" s="35"/>
      <c r="J96" s="17"/>
      <c r="K96" s="18"/>
      <c r="L96" s="18"/>
      <c r="M96" s="19"/>
      <c r="N96" s="20"/>
      <c r="O96" s="20"/>
      <c r="P96" s="36"/>
      <c r="Q96" s="20"/>
      <c r="R96" s="20"/>
      <c r="S96" s="36"/>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8"/>
      <c r="BB96" s="39"/>
      <c r="BC96" s="40"/>
      <c r="IE96" s="22">
        <v>1.02</v>
      </c>
      <c r="IF96" s="22" t="s">
        <v>38</v>
      </c>
      <c r="IG96" s="22" t="s">
        <v>39</v>
      </c>
      <c r="IH96" s="22">
        <v>213</v>
      </c>
      <c r="II96" s="22" t="s">
        <v>35</v>
      </c>
    </row>
    <row r="97" spans="1:243" s="21" customFormat="1" ht="15">
      <c r="A97" s="71">
        <v>30.1</v>
      </c>
      <c r="B97" s="76" t="s">
        <v>133</v>
      </c>
      <c r="C97" s="70" t="s">
        <v>283</v>
      </c>
      <c r="D97" s="72">
        <v>5</v>
      </c>
      <c r="E97" s="72" t="s">
        <v>360</v>
      </c>
      <c r="F97" s="72">
        <v>55</v>
      </c>
      <c r="G97" s="23"/>
      <c r="H97" s="23"/>
      <c r="I97" s="35" t="s">
        <v>36</v>
      </c>
      <c r="J97" s="17">
        <f>IF(I97="Less(-)",-1,1)</f>
        <v>1</v>
      </c>
      <c r="K97" s="18" t="s">
        <v>46</v>
      </c>
      <c r="L97" s="18" t="s">
        <v>6</v>
      </c>
      <c r="M97" s="43"/>
      <c r="N97" s="23"/>
      <c r="O97" s="23"/>
      <c r="P97" s="42"/>
      <c r="Q97" s="23"/>
      <c r="R97" s="23"/>
      <c r="S97" s="42"/>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60">
        <f>total_amount_ba($B$2,$D$2,D97,F97,J97,K97,M97)</f>
        <v>275</v>
      </c>
      <c r="BB97" s="66">
        <f t="shared" si="2"/>
        <v>275</v>
      </c>
      <c r="BC97" s="40" t="str">
        <f t="shared" si="18"/>
        <v>INR  Two Hundred &amp; Seventy Five  Only</v>
      </c>
      <c r="IE97" s="22">
        <v>2</v>
      </c>
      <c r="IF97" s="22" t="s">
        <v>32</v>
      </c>
      <c r="IG97" s="22" t="s">
        <v>40</v>
      </c>
      <c r="IH97" s="22">
        <v>10</v>
      </c>
      <c r="II97" s="22" t="s">
        <v>35</v>
      </c>
    </row>
    <row r="98" spans="1:243" s="21" customFormat="1" ht="51">
      <c r="A98" s="71">
        <v>31</v>
      </c>
      <c r="B98" s="77" t="s">
        <v>137</v>
      </c>
      <c r="C98" s="70" t="s">
        <v>284</v>
      </c>
      <c r="D98" s="34"/>
      <c r="E98" s="15"/>
      <c r="F98" s="35"/>
      <c r="G98" s="16"/>
      <c r="H98" s="16"/>
      <c r="I98" s="35"/>
      <c r="J98" s="17"/>
      <c r="K98" s="18"/>
      <c r="L98" s="18"/>
      <c r="M98" s="19"/>
      <c r="N98" s="20"/>
      <c r="O98" s="20"/>
      <c r="P98" s="36"/>
      <c r="Q98" s="20"/>
      <c r="R98" s="20"/>
      <c r="S98" s="36"/>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8"/>
      <c r="BB98" s="39"/>
      <c r="BC98" s="40"/>
      <c r="IE98" s="22">
        <v>3</v>
      </c>
      <c r="IF98" s="22" t="s">
        <v>41</v>
      </c>
      <c r="IG98" s="22" t="s">
        <v>42</v>
      </c>
      <c r="IH98" s="22">
        <v>10</v>
      </c>
      <c r="II98" s="22" t="s">
        <v>35</v>
      </c>
    </row>
    <row r="99" spans="1:243" s="21" customFormat="1" ht="15">
      <c r="A99" s="71">
        <v>31.1</v>
      </c>
      <c r="B99" s="76" t="s">
        <v>133</v>
      </c>
      <c r="C99" s="70" t="s">
        <v>285</v>
      </c>
      <c r="D99" s="72">
        <v>5</v>
      </c>
      <c r="E99" s="72" t="s">
        <v>359</v>
      </c>
      <c r="F99" s="72">
        <v>118</v>
      </c>
      <c r="G99" s="23"/>
      <c r="H99" s="23"/>
      <c r="I99" s="35" t="s">
        <v>36</v>
      </c>
      <c r="J99" s="17">
        <f aca="true" t="shared" si="19" ref="J99:J108">IF(I99="Less(-)",-1,1)</f>
        <v>1</v>
      </c>
      <c r="K99" s="18" t="s">
        <v>46</v>
      </c>
      <c r="L99" s="18" t="s">
        <v>6</v>
      </c>
      <c r="M99" s="43"/>
      <c r="N99" s="23"/>
      <c r="O99" s="23"/>
      <c r="P99" s="42"/>
      <c r="Q99" s="23"/>
      <c r="R99" s="23"/>
      <c r="S99" s="42"/>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60">
        <f aca="true" t="shared" si="20" ref="BA99:BA108">total_amount_ba($B$2,$D$2,D99,F99,J99,K99,M99)</f>
        <v>590</v>
      </c>
      <c r="BB99" s="66">
        <f t="shared" si="2"/>
        <v>590</v>
      </c>
      <c r="BC99" s="40" t="str">
        <f t="shared" si="18"/>
        <v>INR  Five Hundred &amp; Ninety  Only</v>
      </c>
      <c r="IE99" s="22">
        <v>1.02</v>
      </c>
      <c r="IF99" s="22" t="s">
        <v>38</v>
      </c>
      <c r="IG99" s="22" t="s">
        <v>39</v>
      </c>
      <c r="IH99" s="22">
        <v>213</v>
      </c>
      <c r="II99" s="22" t="s">
        <v>35</v>
      </c>
    </row>
    <row r="100" spans="1:243" s="21" customFormat="1" ht="63.75">
      <c r="A100" s="71">
        <v>32</v>
      </c>
      <c r="B100" s="77" t="s">
        <v>138</v>
      </c>
      <c r="C100" s="70" t="s">
        <v>286</v>
      </c>
      <c r="D100" s="72">
        <v>10</v>
      </c>
      <c r="E100" s="72" t="s">
        <v>367</v>
      </c>
      <c r="F100" s="72">
        <v>445</v>
      </c>
      <c r="G100" s="23"/>
      <c r="H100" s="23"/>
      <c r="I100" s="35" t="s">
        <v>36</v>
      </c>
      <c r="J100" s="17">
        <f t="shared" si="19"/>
        <v>1</v>
      </c>
      <c r="K100" s="18" t="s">
        <v>46</v>
      </c>
      <c r="L100" s="18" t="s">
        <v>6</v>
      </c>
      <c r="M100" s="43"/>
      <c r="N100" s="23"/>
      <c r="O100" s="23"/>
      <c r="P100" s="42"/>
      <c r="Q100" s="23"/>
      <c r="R100" s="23"/>
      <c r="S100" s="42"/>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60">
        <f t="shared" si="20"/>
        <v>4450</v>
      </c>
      <c r="BB100" s="66">
        <f t="shared" si="2"/>
        <v>4450</v>
      </c>
      <c r="BC100" s="40" t="str">
        <f>SpellNumber(L100,BB100)</f>
        <v>INR  Four Thousand Four Hundred &amp; Fifty  Only</v>
      </c>
      <c r="IE100" s="22">
        <v>2</v>
      </c>
      <c r="IF100" s="22" t="s">
        <v>32</v>
      </c>
      <c r="IG100" s="22" t="s">
        <v>40</v>
      </c>
      <c r="IH100" s="22">
        <v>10</v>
      </c>
      <c r="II100" s="22" t="s">
        <v>35</v>
      </c>
    </row>
    <row r="101" spans="1:243" s="21" customFormat="1" ht="63.75">
      <c r="A101" s="71">
        <v>33</v>
      </c>
      <c r="B101" s="68" t="s">
        <v>139</v>
      </c>
      <c r="C101" s="70" t="s">
        <v>287</v>
      </c>
      <c r="D101" s="34"/>
      <c r="E101" s="15"/>
      <c r="F101" s="35"/>
      <c r="G101" s="16"/>
      <c r="H101" s="16"/>
      <c r="I101" s="35"/>
      <c r="J101" s="17"/>
      <c r="K101" s="18"/>
      <c r="L101" s="18"/>
      <c r="M101" s="19"/>
      <c r="N101" s="20"/>
      <c r="O101" s="20"/>
      <c r="P101" s="36"/>
      <c r="Q101" s="20"/>
      <c r="R101" s="20"/>
      <c r="S101" s="36"/>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8"/>
      <c r="BB101" s="39"/>
      <c r="BC101" s="40"/>
      <c r="IE101" s="22">
        <v>3</v>
      </c>
      <c r="IF101" s="22" t="s">
        <v>41</v>
      </c>
      <c r="IG101" s="22" t="s">
        <v>42</v>
      </c>
      <c r="IH101" s="22">
        <v>10</v>
      </c>
      <c r="II101" s="22" t="s">
        <v>35</v>
      </c>
    </row>
    <row r="102" spans="1:243" s="21" customFormat="1" ht="15">
      <c r="A102" s="71">
        <v>33.1</v>
      </c>
      <c r="B102" s="76" t="s">
        <v>140</v>
      </c>
      <c r="C102" s="70" t="s">
        <v>288</v>
      </c>
      <c r="D102" s="72">
        <v>4</v>
      </c>
      <c r="E102" s="72" t="s">
        <v>361</v>
      </c>
      <c r="F102" s="72">
        <v>767</v>
      </c>
      <c r="G102" s="23"/>
      <c r="H102" s="23"/>
      <c r="I102" s="35" t="s">
        <v>36</v>
      </c>
      <c r="J102" s="17">
        <f t="shared" si="19"/>
        <v>1</v>
      </c>
      <c r="K102" s="18" t="s">
        <v>46</v>
      </c>
      <c r="L102" s="18" t="s">
        <v>6</v>
      </c>
      <c r="M102" s="43"/>
      <c r="N102" s="23"/>
      <c r="O102" s="23"/>
      <c r="P102" s="42"/>
      <c r="Q102" s="23"/>
      <c r="R102" s="23"/>
      <c r="S102" s="42"/>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60">
        <f t="shared" si="20"/>
        <v>3068</v>
      </c>
      <c r="BB102" s="66">
        <f t="shared" si="2"/>
        <v>3068</v>
      </c>
      <c r="BC102" s="40" t="str">
        <f aca="true" t="shared" si="21" ref="BC102:BC113">SpellNumber(L102,BB102)</f>
        <v>INR  Three Thousand  &amp;Sixty Eight  Only</v>
      </c>
      <c r="IE102" s="22">
        <v>1.01</v>
      </c>
      <c r="IF102" s="22" t="s">
        <v>37</v>
      </c>
      <c r="IG102" s="22" t="s">
        <v>33</v>
      </c>
      <c r="IH102" s="22">
        <v>123.223</v>
      </c>
      <c r="II102" s="22" t="s">
        <v>35</v>
      </c>
    </row>
    <row r="103" spans="1:243" s="21" customFormat="1" ht="63.75">
      <c r="A103" s="71">
        <v>34</v>
      </c>
      <c r="B103" s="77" t="s">
        <v>141</v>
      </c>
      <c r="C103" s="70" t="s">
        <v>289</v>
      </c>
      <c r="D103" s="34"/>
      <c r="E103" s="15"/>
      <c r="F103" s="35"/>
      <c r="G103" s="16"/>
      <c r="H103" s="16"/>
      <c r="I103" s="35"/>
      <c r="J103" s="17"/>
      <c r="K103" s="18"/>
      <c r="L103" s="18"/>
      <c r="M103" s="19"/>
      <c r="N103" s="20"/>
      <c r="O103" s="20"/>
      <c r="P103" s="36"/>
      <c r="Q103" s="20"/>
      <c r="R103" s="20"/>
      <c r="S103" s="36"/>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8"/>
      <c r="BB103" s="39"/>
      <c r="BC103" s="40"/>
      <c r="IE103" s="22">
        <v>1.02</v>
      </c>
      <c r="IF103" s="22" t="s">
        <v>38</v>
      </c>
      <c r="IG103" s="22" t="s">
        <v>39</v>
      </c>
      <c r="IH103" s="22">
        <v>213</v>
      </c>
      <c r="II103" s="22" t="s">
        <v>35</v>
      </c>
    </row>
    <row r="104" spans="1:243" s="21" customFormat="1" ht="15">
      <c r="A104" s="71">
        <v>34.1</v>
      </c>
      <c r="B104" s="76" t="s">
        <v>142</v>
      </c>
      <c r="C104" s="70" t="s">
        <v>290</v>
      </c>
      <c r="D104" s="72">
        <v>6</v>
      </c>
      <c r="E104" s="72" t="s">
        <v>368</v>
      </c>
      <c r="F104" s="72">
        <v>516</v>
      </c>
      <c r="G104" s="23"/>
      <c r="H104" s="23"/>
      <c r="I104" s="35" t="s">
        <v>36</v>
      </c>
      <c r="J104" s="17">
        <f t="shared" si="19"/>
        <v>1</v>
      </c>
      <c r="K104" s="18" t="s">
        <v>46</v>
      </c>
      <c r="L104" s="18" t="s">
        <v>6</v>
      </c>
      <c r="M104" s="43"/>
      <c r="N104" s="23"/>
      <c r="O104" s="23"/>
      <c r="P104" s="42"/>
      <c r="Q104" s="23"/>
      <c r="R104" s="23"/>
      <c r="S104" s="42"/>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60">
        <f t="shared" si="20"/>
        <v>3096</v>
      </c>
      <c r="BB104" s="66">
        <f t="shared" si="2"/>
        <v>3096</v>
      </c>
      <c r="BC104" s="40" t="str">
        <f t="shared" si="21"/>
        <v>INR  Three Thousand  &amp;Ninety Six  Only</v>
      </c>
      <c r="IE104" s="22">
        <v>2</v>
      </c>
      <c r="IF104" s="22" t="s">
        <v>32</v>
      </c>
      <c r="IG104" s="22" t="s">
        <v>40</v>
      </c>
      <c r="IH104" s="22">
        <v>10</v>
      </c>
      <c r="II104" s="22" t="s">
        <v>35</v>
      </c>
    </row>
    <row r="105" spans="1:243" s="21" customFormat="1" ht="51">
      <c r="A105" s="71">
        <v>35</v>
      </c>
      <c r="B105" s="81" t="s">
        <v>143</v>
      </c>
      <c r="C105" s="70" t="s">
        <v>291</v>
      </c>
      <c r="D105" s="34"/>
      <c r="E105" s="15"/>
      <c r="F105" s="35"/>
      <c r="G105" s="16"/>
      <c r="H105" s="16"/>
      <c r="I105" s="35"/>
      <c r="J105" s="17"/>
      <c r="K105" s="18"/>
      <c r="L105" s="18"/>
      <c r="M105" s="19"/>
      <c r="N105" s="20"/>
      <c r="O105" s="20"/>
      <c r="P105" s="36"/>
      <c r="Q105" s="20"/>
      <c r="R105" s="20"/>
      <c r="S105" s="36"/>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8"/>
      <c r="BB105" s="39"/>
      <c r="BC105" s="40"/>
      <c r="IE105" s="22">
        <v>3</v>
      </c>
      <c r="IF105" s="22" t="s">
        <v>41</v>
      </c>
      <c r="IG105" s="22" t="s">
        <v>42</v>
      </c>
      <c r="IH105" s="22">
        <v>10</v>
      </c>
      <c r="II105" s="22" t="s">
        <v>35</v>
      </c>
    </row>
    <row r="106" spans="1:243" s="21" customFormat="1" ht="28.5">
      <c r="A106" s="71">
        <v>35.1</v>
      </c>
      <c r="B106" s="76" t="s">
        <v>144</v>
      </c>
      <c r="C106" s="70" t="s">
        <v>292</v>
      </c>
      <c r="D106" s="72">
        <v>50</v>
      </c>
      <c r="E106" s="72" t="s">
        <v>368</v>
      </c>
      <c r="F106" s="72">
        <v>1584</v>
      </c>
      <c r="G106" s="23"/>
      <c r="H106" s="23"/>
      <c r="I106" s="35" t="s">
        <v>36</v>
      </c>
      <c r="J106" s="17">
        <f t="shared" si="19"/>
        <v>1</v>
      </c>
      <c r="K106" s="18" t="s">
        <v>46</v>
      </c>
      <c r="L106" s="18" t="s">
        <v>6</v>
      </c>
      <c r="M106" s="43"/>
      <c r="N106" s="23"/>
      <c r="O106" s="23"/>
      <c r="P106" s="42"/>
      <c r="Q106" s="23"/>
      <c r="R106" s="23"/>
      <c r="S106" s="42"/>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60">
        <f t="shared" si="20"/>
        <v>79200</v>
      </c>
      <c r="BB106" s="66">
        <f t="shared" si="2"/>
        <v>79200</v>
      </c>
      <c r="BC106" s="40" t="str">
        <f t="shared" si="21"/>
        <v>INR  Seventy Nine Thousand Two Hundred    Only</v>
      </c>
      <c r="IE106" s="22">
        <v>1.01</v>
      </c>
      <c r="IF106" s="22" t="s">
        <v>37</v>
      </c>
      <c r="IG106" s="22" t="s">
        <v>33</v>
      </c>
      <c r="IH106" s="22">
        <v>123.223</v>
      </c>
      <c r="II106" s="22" t="s">
        <v>35</v>
      </c>
    </row>
    <row r="107" spans="1:243" s="21" customFormat="1" ht="229.5">
      <c r="A107" s="71">
        <v>36</v>
      </c>
      <c r="B107" s="77" t="s">
        <v>145</v>
      </c>
      <c r="C107" s="70" t="s">
        <v>293</v>
      </c>
      <c r="D107" s="72">
        <v>25</v>
      </c>
      <c r="E107" s="72" t="s">
        <v>367</v>
      </c>
      <c r="F107" s="72">
        <v>2394</v>
      </c>
      <c r="G107" s="23"/>
      <c r="H107" s="23"/>
      <c r="I107" s="35" t="s">
        <v>36</v>
      </c>
      <c r="J107" s="17">
        <f t="shared" si="19"/>
        <v>1</v>
      </c>
      <c r="K107" s="18" t="s">
        <v>46</v>
      </c>
      <c r="L107" s="18" t="s">
        <v>6</v>
      </c>
      <c r="M107" s="43"/>
      <c r="N107" s="23"/>
      <c r="O107" s="23"/>
      <c r="P107" s="42"/>
      <c r="Q107" s="23"/>
      <c r="R107" s="23"/>
      <c r="S107" s="42"/>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60">
        <f t="shared" si="20"/>
        <v>59850</v>
      </c>
      <c r="BB107" s="66">
        <f t="shared" si="2"/>
        <v>59850</v>
      </c>
      <c r="BC107" s="40" t="str">
        <f t="shared" si="21"/>
        <v>INR  Fifty Nine Thousand Eight Hundred &amp; Fifty  Only</v>
      </c>
      <c r="IE107" s="22">
        <v>1.02</v>
      </c>
      <c r="IF107" s="22" t="s">
        <v>38</v>
      </c>
      <c r="IG107" s="22" t="s">
        <v>39</v>
      </c>
      <c r="IH107" s="22">
        <v>213</v>
      </c>
      <c r="II107" s="22" t="s">
        <v>35</v>
      </c>
    </row>
    <row r="108" spans="1:243" s="21" customFormat="1" ht="63.75">
      <c r="A108" s="79">
        <v>37</v>
      </c>
      <c r="B108" s="68" t="s">
        <v>146</v>
      </c>
      <c r="C108" s="70" t="s">
        <v>294</v>
      </c>
      <c r="D108" s="72">
        <v>680</v>
      </c>
      <c r="E108" s="72" t="s">
        <v>368</v>
      </c>
      <c r="F108" s="72">
        <v>1338</v>
      </c>
      <c r="G108" s="23"/>
      <c r="H108" s="23"/>
      <c r="I108" s="35" t="s">
        <v>36</v>
      </c>
      <c r="J108" s="17">
        <f t="shared" si="19"/>
        <v>1</v>
      </c>
      <c r="K108" s="18" t="s">
        <v>46</v>
      </c>
      <c r="L108" s="18" t="s">
        <v>6</v>
      </c>
      <c r="M108" s="43"/>
      <c r="N108" s="23"/>
      <c r="O108" s="23"/>
      <c r="P108" s="42"/>
      <c r="Q108" s="23"/>
      <c r="R108" s="23"/>
      <c r="S108" s="42"/>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60">
        <f t="shared" si="20"/>
        <v>909840</v>
      </c>
      <c r="BB108" s="66">
        <f t="shared" si="2"/>
        <v>909840</v>
      </c>
      <c r="BC108" s="40" t="str">
        <f t="shared" si="21"/>
        <v>INR  Nine Lakh Nine Thousand Eight Hundred &amp; Forty  Only</v>
      </c>
      <c r="IE108" s="22">
        <v>2</v>
      </c>
      <c r="IF108" s="22" t="s">
        <v>32</v>
      </c>
      <c r="IG108" s="22" t="s">
        <v>40</v>
      </c>
      <c r="IH108" s="22">
        <v>10</v>
      </c>
      <c r="II108" s="22" t="s">
        <v>35</v>
      </c>
    </row>
    <row r="109" spans="1:243" s="21" customFormat="1" ht="51">
      <c r="A109" s="71">
        <v>38</v>
      </c>
      <c r="B109" s="68" t="s">
        <v>147</v>
      </c>
      <c r="C109" s="70" t="s">
        <v>295</v>
      </c>
      <c r="D109" s="34"/>
      <c r="E109" s="15"/>
      <c r="F109" s="35"/>
      <c r="G109" s="16"/>
      <c r="H109" s="16"/>
      <c r="I109" s="35"/>
      <c r="J109" s="17"/>
      <c r="K109" s="18"/>
      <c r="L109" s="18"/>
      <c r="M109" s="19"/>
      <c r="N109" s="20"/>
      <c r="O109" s="20"/>
      <c r="P109" s="36"/>
      <c r="Q109" s="20"/>
      <c r="R109" s="20"/>
      <c r="S109" s="36"/>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8"/>
      <c r="BB109" s="39"/>
      <c r="BC109" s="40"/>
      <c r="IE109" s="22">
        <v>1.01</v>
      </c>
      <c r="IF109" s="22" t="s">
        <v>37</v>
      </c>
      <c r="IG109" s="22" t="s">
        <v>33</v>
      </c>
      <c r="IH109" s="22">
        <v>123.223</v>
      </c>
      <c r="II109" s="22" t="s">
        <v>35</v>
      </c>
    </row>
    <row r="110" spans="1:243" s="21" customFormat="1" ht="15">
      <c r="A110" s="71">
        <v>38.1</v>
      </c>
      <c r="B110" s="68" t="s">
        <v>117</v>
      </c>
      <c r="C110" s="70" t="s">
        <v>296</v>
      </c>
      <c r="D110" s="72">
        <v>1</v>
      </c>
      <c r="E110" s="72" t="s">
        <v>361</v>
      </c>
      <c r="F110" s="72">
        <v>647</v>
      </c>
      <c r="G110" s="23"/>
      <c r="H110" s="23"/>
      <c r="I110" s="35" t="s">
        <v>36</v>
      </c>
      <c r="J110" s="17">
        <f>IF(I110="Less(-)",-1,1)</f>
        <v>1</v>
      </c>
      <c r="K110" s="18" t="s">
        <v>46</v>
      </c>
      <c r="L110" s="18" t="s">
        <v>6</v>
      </c>
      <c r="M110" s="43"/>
      <c r="N110" s="23"/>
      <c r="O110" s="23"/>
      <c r="P110" s="42"/>
      <c r="Q110" s="23"/>
      <c r="R110" s="23"/>
      <c r="S110" s="42"/>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60">
        <f>total_amount_ba($B$2,$D$2,D110,F110,J110,K110,M110)</f>
        <v>647</v>
      </c>
      <c r="BB110" s="66">
        <f t="shared" si="2"/>
        <v>647</v>
      </c>
      <c r="BC110" s="40" t="str">
        <f t="shared" si="21"/>
        <v>INR  Six Hundred &amp; Forty Seven  Only</v>
      </c>
      <c r="IE110" s="22">
        <v>1.02</v>
      </c>
      <c r="IF110" s="22" t="s">
        <v>38</v>
      </c>
      <c r="IG110" s="22" t="s">
        <v>39</v>
      </c>
      <c r="IH110" s="22">
        <v>213</v>
      </c>
      <c r="II110" s="22" t="s">
        <v>35</v>
      </c>
    </row>
    <row r="111" spans="1:243" s="21" customFormat="1" ht="28.5">
      <c r="A111" s="71">
        <v>38.2</v>
      </c>
      <c r="B111" s="68" t="s">
        <v>148</v>
      </c>
      <c r="C111" s="70" t="s">
        <v>297</v>
      </c>
      <c r="D111" s="72">
        <v>1</v>
      </c>
      <c r="E111" s="72" t="s">
        <v>361</v>
      </c>
      <c r="F111" s="72">
        <v>1374</v>
      </c>
      <c r="G111" s="23"/>
      <c r="H111" s="23"/>
      <c r="I111" s="35" t="s">
        <v>36</v>
      </c>
      <c r="J111" s="17">
        <f>IF(I111="Less(-)",-1,1)</f>
        <v>1</v>
      </c>
      <c r="K111" s="18" t="s">
        <v>46</v>
      </c>
      <c r="L111" s="18" t="s">
        <v>6</v>
      </c>
      <c r="M111" s="43"/>
      <c r="N111" s="23"/>
      <c r="O111" s="23"/>
      <c r="P111" s="42"/>
      <c r="Q111" s="23"/>
      <c r="R111" s="23"/>
      <c r="S111" s="42"/>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60">
        <f>total_amount_ba($B$2,$D$2,D111,F111,J111,K111,M111)</f>
        <v>1374</v>
      </c>
      <c r="BB111" s="66">
        <f t="shared" si="2"/>
        <v>1374</v>
      </c>
      <c r="BC111" s="40" t="str">
        <f t="shared" si="21"/>
        <v>INR  One Thousand Three Hundred &amp; Seventy Four  Only</v>
      </c>
      <c r="IE111" s="22">
        <v>2</v>
      </c>
      <c r="IF111" s="22" t="s">
        <v>32</v>
      </c>
      <c r="IG111" s="22" t="s">
        <v>40</v>
      </c>
      <c r="IH111" s="22">
        <v>10</v>
      </c>
      <c r="II111" s="22" t="s">
        <v>35</v>
      </c>
    </row>
    <row r="112" spans="1:243" s="21" customFormat="1" ht="28.5">
      <c r="A112" s="71">
        <v>38.3</v>
      </c>
      <c r="B112" s="68" t="s">
        <v>119</v>
      </c>
      <c r="C112" s="70" t="s">
        <v>298</v>
      </c>
      <c r="D112" s="72">
        <v>2</v>
      </c>
      <c r="E112" s="72" t="s">
        <v>361</v>
      </c>
      <c r="F112" s="72">
        <v>2124</v>
      </c>
      <c r="G112" s="23"/>
      <c r="H112" s="45"/>
      <c r="I112" s="35" t="s">
        <v>36</v>
      </c>
      <c r="J112" s="17">
        <f>IF(I112="Less(-)",-1,1)</f>
        <v>1</v>
      </c>
      <c r="K112" s="18" t="s">
        <v>46</v>
      </c>
      <c r="L112" s="18" t="s">
        <v>6</v>
      </c>
      <c r="M112" s="43"/>
      <c r="N112" s="23"/>
      <c r="O112" s="23"/>
      <c r="P112" s="42"/>
      <c r="Q112" s="23"/>
      <c r="R112" s="23"/>
      <c r="S112" s="42"/>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60">
        <f>total_amount_ba($B$2,$D$2,D112,F112,J112,K112,M112)</f>
        <v>4248</v>
      </c>
      <c r="BB112" s="66">
        <f t="shared" si="2"/>
        <v>4248</v>
      </c>
      <c r="BC112" s="40" t="str">
        <f t="shared" si="21"/>
        <v>INR  Four Thousand Two Hundred &amp; Forty Eight  Only</v>
      </c>
      <c r="IE112" s="22">
        <v>3</v>
      </c>
      <c r="IF112" s="22" t="s">
        <v>41</v>
      </c>
      <c r="IG112" s="22" t="s">
        <v>42</v>
      </c>
      <c r="IH112" s="22">
        <v>10</v>
      </c>
      <c r="II112" s="22" t="s">
        <v>35</v>
      </c>
    </row>
    <row r="113" spans="1:243" s="21" customFormat="1" ht="28.5">
      <c r="A113" s="71">
        <v>38.4</v>
      </c>
      <c r="B113" s="68" t="s">
        <v>149</v>
      </c>
      <c r="C113" s="70" t="s">
        <v>299</v>
      </c>
      <c r="D113" s="72">
        <v>2</v>
      </c>
      <c r="E113" s="72" t="s">
        <v>361</v>
      </c>
      <c r="F113" s="72">
        <v>2724</v>
      </c>
      <c r="G113" s="23"/>
      <c r="H113" s="23"/>
      <c r="I113" s="35" t="s">
        <v>36</v>
      </c>
      <c r="J113" s="17">
        <f aca="true" t="shared" si="22" ref="J113:J122">IF(I113="Less(-)",-1,1)</f>
        <v>1</v>
      </c>
      <c r="K113" s="18" t="s">
        <v>46</v>
      </c>
      <c r="L113" s="18" t="s">
        <v>6</v>
      </c>
      <c r="M113" s="43"/>
      <c r="N113" s="23"/>
      <c r="O113" s="23"/>
      <c r="P113" s="42"/>
      <c r="Q113" s="23"/>
      <c r="R113" s="23"/>
      <c r="S113" s="42"/>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60">
        <f aca="true" t="shared" si="23" ref="BA113:BA122">total_amount_ba($B$2,$D$2,D113,F113,J113,K113,M113)</f>
        <v>5448</v>
      </c>
      <c r="BB113" s="66">
        <f t="shared" si="2"/>
        <v>5448</v>
      </c>
      <c r="BC113" s="40" t="str">
        <f t="shared" si="21"/>
        <v>INR  Five Thousand Four Hundred &amp; Forty Eight  Only</v>
      </c>
      <c r="IE113" s="22">
        <v>1.02</v>
      </c>
      <c r="IF113" s="22" t="s">
        <v>38</v>
      </c>
      <c r="IG113" s="22" t="s">
        <v>39</v>
      </c>
      <c r="IH113" s="22">
        <v>213</v>
      </c>
      <c r="II113" s="22" t="s">
        <v>35</v>
      </c>
    </row>
    <row r="114" spans="1:243" s="21" customFormat="1" ht="38.25">
      <c r="A114" s="71">
        <v>39</v>
      </c>
      <c r="B114" s="68" t="s">
        <v>150</v>
      </c>
      <c r="C114" s="70" t="s">
        <v>300</v>
      </c>
      <c r="D114" s="72">
        <v>4</v>
      </c>
      <c r="E114" s="72" t="s">
        <v>361</v>
      </c>
      <c r="F114" s="72">
        <v>858</v>
      </c>
      <c r="G114" s="23"/>
      <c r="H114" s="23"/>
      <c r="I114" s="35" t="s">
        <v>36</v>
      </c>
      <c r="J114" s="17">
        <f t="shared" si="22"/>
        <v>1</v>
      </c>
      <c r="K114" s="18" t="s">
        <v>46</v>
      </c>
      <c r="L114" s="18" t="s">
        <v>6</v>
      </c>
      <c r="M114" s="43"/>
      <c r="N114" s="23"/>
      <c r="O114" s="23"/>
      <c r="P114" s="42"/>
      <c r="Q114" s="23"/>
      <c r="R114" s="23"/>
      <c r="S114" s="42"/>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60">
        <f t="shared" si="23"/>
        <v>3432</v>
      </c>
      <c r="BB114" s="66">
        <f t="shared" si="2"/>
        <v>3432</v>
      </c>
      <c r="BC114" s="40" t="str">
        <f>SpellNumber(L114,BB114)</f>
        <v>INR  Three Thousand Four Hundred &amp; Thirty Two  Only</v>
      </c>
      <c r="IE114" s="22">
        <v>2</v>
      </c>
      <c r="IF114" s="22" t="s">
        <v>32</v>
      </c>
      <c r="IG114" s="22" t="s">
        <v>40</v>
      </c>
      <c r="IH114" s="22">
        <v>10</v>
      </c>
      <c r="II114" s="22" t="s">
        <v>35</v>
      </c>
    </row>
    <row r="115" spans="1:243" s="21" customFormat="1" ht="38.25">
      <c r="A115" s="71">
        <v>40</v>
      </c>
      <c r="B115" s="68" t="s">
        <v>151</v>
      </c>
      <c r="C115" s="70" t="s">
        <v>301</v>
      </c>
      <c r="D115" s="72">
        <v>2</v>
      </c>
      <c r="E115" s="72" t="s">
        <v>364</v>
      </c>
      <c r="F115" s="72">
        <v>82</v>
      </c>
      <c r="G115" s="23"/>
      <c r="H115" s="23"/>
      <c r="I115" s="35" t="s">
        <v>36</v>
      </c>
      <c r="J115" s="17">
        <f t="shared" si="22"/>
        <v>1</v>
      </c>
      <c r="K115" s="18" t="s">
        <v>46</v>
      </c>
      <c r="L115" s="18" t="s">
        <v>6</v>
      </c>
      <c r="M115" s="43"/>
      <c r="N115" s="23"/>
      <c r="O115" s="23"/>
      <c r="P115" s="42"/>
      <c r="Q115" s="23"/>
      <c r="R115" s="23"/>
      <c r="S115" s="42"/>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60">
        <f t="shared" si="23"/>
        <v>164</v>
      </c>
      <c r="BB115" s="66">
        <f t="shared" si="2"/>
        <v>164</v>
      </c>
      <c r="BC115" s="40" t="str">
        <f aca="true" t="shared" si="24" ref="BC115:BC127">SpellNumber(L115,BB115)</f>
        <v>INR  One Hundred &amp; Sixty Four  Only</v>
      </c>
      <c r="IE115" s="22">
        <v>3</v>
      </c>
      <c r="IF115" s="22" t="s">
        <v>41</v>
      </c>
      <c r="IG115" s="22" t="s">
        <v>42</v>
      </c>
      <c r="IH115" s="22">
        <v>10</v>
      </c>
      <c r="II115" s="22" t="s">
        <v>35</v>
      </c>
    </row>
    <row r="116" spans="1:243" s="21" customFormat="1" ht="63.75">
      <c r="A116" s="82">
        <v>41</v>
      </c>
      <c r="B116" s="83" t="s">
        <v>152</v>
      </c>
      <c r="C116" s="70" t="s">
        <v>302</v>
      </c>
      <c r="D116" s="34"/>
      <c r="E116" s="15"/>
      <c r="F116" s="35"/>
      <c r="G116" s="16"/>
      <c r="H116" s="16"/>
      <c r="I116" s="35"/>
      <c r="J116" s="17"/>
      <c r="K116" s="18"/>
      <c r="L116" s="18"/>
      <c r="M116" s="19"/>
      <c r="N116" s="20"/>
      <c r="O116" s="20"/>
      <c r="P116" s="36"/>
      <c r="Q116" s="20"/>
      <c r="R116" s="20"/>
      <c r="S116" s="36"/>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8"/>
      <c r="BB116" s="39"/>
      <c r="BC116" s="40"/>
      <c r="IE116" s="22">
        <v>1.01</v>
      </c>
      <c r="IF116" s="22" t="s">
        <v>37</v>
      </c>
      <c r="IG116" s="22" t="s">
        <v>33</v>
      </c>
      <c r="IH116" s="22">
        <v>123.223</v>
      </c>
      <c r="II116" s="22" t="s">
        <v>35</v>
      </c>
    </row>
    <row r="117" spans="1:243" s="21" customFormat="1" ht="28.5">
      <c r="A117" s="82">
        <v>41.1</v>
      </c>
      <c r="B117" s="74" t="s">
        <v>153</v>
      </c>
      <c r="C117" s="70" t="s">
        <v>303</v>
      </c>
      <c r="D117" s="73">
        <v>2</v>
      </c>
      <c r="E117" s="73" t="s">
        <v>361</v>
      </c>
      <c r="F117" s="73">
        <v>1907</v>
      </c>
      <c r="G117" s="23"/>
      <c r="H117" s="23"/>
      <c r="I117" s="35" t="s">
        <v>36</v>
      </c>
      <c r="J117" s="17">
        <f t="shared" si="22"/>
        <v>1</v>
      </c>
      <c r="K117" s="18" t="s">
        <v>46</v>
      </c>
      <c r="L117" s="18" t="s">
        <v>6</v>
      </c>
      <c r="M117" s="43"/>
      <c r="N117" s="23"/>
      <c r="O117" s="23"/>
      <c r="P117" s="42"/>
      <c r="Q117" s="23"/>
      <c r="R117" s="23"/>
      <c r="S117" s="42"/>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44"/>
      <c r="AV117" s="37"/>
      <c r="AW117" s="37"/>
      <c r="AX117" s="37"/>
      <c r="AY117" s="37"/>
      <c r="AZ117" s="37"/>
      <c r="BA117" s="60">
        <f t="shared" si="23"/>
        <v>3814</v>
      </c>
      <c r="BB117" s="66">
        <f t="shared" si="2"/>
        <v>3814</v>
      </c>
      <c r="BC117" s="40" t="str">
        <f t="shared" si="24"/>
        <v>INR  Three Thousand Eight Hundred &amp; Fourteen  Only</v>
      </c>
      <c r="IE117" s="22">
        <v>1.02</v>
      </c>
      <c r="IF117" s="22" t="s">
        <v>38</v>
      </c>
      <c r="IG117" s="22" t="s">
        <v>39</v>
      </c>
      <c r="IH117" s="22">
        <v>213</v>
      </c>
      <c r="II117" s="22" t="s">
        <v>35</v>
      </c>
    </row>
    <row r="118" spans="1:243" s="21" customFormat="1" ht="76.5">
      <c r="A118" s="79">
        <v>42</v>
      </c>
      <c r="B118" s="68" t="s">
        <v>154</v>
      </c>
      <c r="C118" s="70" t="s">
        <v>304</v>
      </c>
      <c r="D118" s="34"/>
      <c r="E118" s="15"/>
      <c r="F118" s="35"/>
      <c r="G118" s="16"/>
      <c r="H118" s="16"/>
      <c r="I118" s="35"/>
      <c r="J118" s="17"/>
      <c r="K118" s="18"/>
      <c r="L118" s="18"/>
      <c r="M118" s="19"/>
      <c r="N118" s="20"/>
      <c r="O118" s="20"/>
      <c r="P118" s="36"/>
      <c r="Q118" s="20"/>
      <c r="R118" s="20"/>
      <c r="S118" s="36"/>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8"/>
      <c r="BB118" s="39"/>
      <c r="BC118" s="40"/>
      <c r="IE118" s="22">
        <v>2</v>
      </c>
      <c r="IF118" s="22" t="s">
        <v>32</v>
      </c>
      <c r="IG118" s="22" t="s">
        <v>40</v>
      </c>
      <c r="IH118" s="22">
        <v>10</v>
      </c>
      <c r="II118" s="22" t="s">
        <v>35</v>
      </c>
    </row>
    <row r="119" spans="1:243" s="21" customFormat="1" ht="28.5">
      <c r="A119" s="79">
        <v>42.1</v>
      </c>
      <c r="B119" s="68" t="s">
        <v>155</v>
      </c>
      <c r="C119" s="70" t="s">
        <v>305</v>
      </c>
      <c r="D119" s="72">
        <v>45</v>
      </c>
      <c r="E119" s="72" t="s">
        <v>361</v>
      </c>
      <c r="F119" s="72">
        <v>5086</v>
      </c>
      <c r="G119" s="23"/>
      <c r="H119" s="23"/>
      <c r="I119" s="35" t="s">
        <v>36</v>
      </c>
      <c r="J119" s="17">
        <f t="shared" si="22"/>
        <v>1</v>
      </c>
      <c r="K119" s="18" t="s">
        <v>46</v>
      </c>
      <c r="L119" s="18" t="s">
        <v>6</v>
      </c>
      <c r="M119" s="43"/>
      <c r="N119" s="23"/>
      <c r="O119" s="23"/>
      <c r="P119" s="42"/>
      <c r="Q119" s="23"/>
      <c r="R119" s="23"/>
      <c r="S119" s="42"/>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60">
        <f t="shared" si="23"/>
        <v>228870</v>
      </c>
      <c r="BB119" s="66">
        <f t="shared" si="2"/>
        <v>228870</v>
      </c>
      <c r="BC119" s="40" t="str">
        <f t="shared" si="24"/>
        <v>INR  Two Lakh Twenty Eight Thousand Eight Hundred &amp; Seventy  Only</v>
      </c>
      <c r="IE119" s="22">
        <v>3</v>
      </c>
      <c r="IF119" s="22" t="s">
        <v>41</v>
      </c>
      <c r="IG119" s="22" t="s">
        <v>42</v>
      </c>
      <c r="IH119" s="22">
        <v>10</v>
      </c>
      <c r="II119" s="22" t="s">
        <v>35</v>
      </c>
    </row>
    <row r="120" spans="1:243" s="21" customFormat="1" ht="76.5">
      <c r="A120" s="84">
        <v>43</v>
      </c>
      <c r="B120" s="85" t="s">
        <v>156</v>
      </c>
      <c r="C120" s="70" t="s">
        <v>306</v>
      </c>
      <c r="D120" s="86">
        <v>2</v>
      </c>
      <c r="E120" s="86" t="s">
        <v>361</v>
      </c>
      <c r="F120" s="86">
        <v>1224</v>
      </c>
      <c r="G120" s="23"/>
      <c r="H120" s="23"/>
      <c r="I120" s="35" t="s">
        <v>36</v>
      </c>
      <c r="J120" s="17">
        <f t="shared" si="22"/>
        <v>1</v>
      </c>
      <c r="K120" s="18" t="s">
        <v>46</v>
      </c>
      <c r="L120" s="18" t="s">
        <v>6</v>
      </c>
      <c r="M120" s="43"/>
      <c r="N120" s="23"/>
      <c r="O120" s="23"/>
      <c r="P120" s="42"/>
      <c r="Q120" s="23"/>
      <c r="R120" s="23"/>
      <c r="S120" s="42"/>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60">
        <f t="shared" si="23"/>
        <v>2448</v>
      </c>
      <c r="BB120" s="66">
        <f t="shared" si="2"/>
        <v>2448</v>
      </c>
      <c r="BC120" s="40" t="str">
        <f t="shared" si="24"/>
        <v>INR  Two Thousand Four Hundred &amp; Forty Eight  Only</v>
      </c>
      <c r="IE120" s="22">
        <v>1.01</v>
      </c>
      <c r="IF120" s="22" t="s">
        <v>37</v>
      </c>
      <c r="IG120" s="22" t="s">
        <v>33</v>
      </c>
      <c r="IH120" s="22">
        <v>123.223</v>
      </c>
      <c r="II120" s="22" t="s">
        <v>35</v>
      </c>
    </row>
    <row r="121" spans="1:243" s="21" customFormat="1" ht="25.5">
      <c r="A121" s="84">
        <v>44</v>
      </c>
      <c r="B121" s="85" t="s">
        <v>157</v>
      </c>
      <c r="C121" s="70" t="s">
        <v>307</v>
      </c>
      <c r="D121" s="86">
        <v>2</v>
      </c>
      <c r="E121" s="86" t="s">
        <v>361</v>
      </c>
      <c r="F121" s="86">
        <v>416</v>
      </c>
      <c r="G121" s="23"/>
      <c r="H121" s="23"/>
      <c r="I121" s="35" t="s">
        <v>36</v>
      </c>
      <c r="J121" s="17">
        <f t="shared" si="22"/>
        <v>1</v>
      </c>
      <c r="K121" s="18" t="s">
        <v>46</v>
      </c>
      <c r="L121" s="18" t="s">
        <v>6</v>
      </c>
      <c r="M121" s="43"/>
      <c r="N121" s="23"/>
      <c r="O121" s="23"/>
      <c r="P121" s="42"/>
      <c r="Q121" s="23"/>
      <c r="R121" s="23"/>
      <c r="S121" s="42"/>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60">
        <f t="shared" si="23"/>
        <v>832</v>
      </c>
      <c r="BB121" s="66">
        <f t="shared" si="2"/>
        <v>832</v>
      </c>
      <c r="BC121" s="40" t="str">
        <f t="shared" si="24"/>
        <v>INR  Eight Hundred &amp; Thirty Two  Only</v>
      </c>
      <c r="IE121" s="22">
        <v>1.02</v>
      </c>
      <c r="IF121" s="22" t="s">
        <v>38</v>
      </c>
      <c r="IG121" s="22" t="s">
        <v>39</v>
      </c>
      <c r="IH121" s="22">
        <v>213</v>
      </c>
      <c r="II121" s="22" t="s">
        <v>35</v>
      </c>
    </row>
    <row r="122" spans="1:243" s="21" customFormat="1" ht="38.25">
      <c r="A122" s="71">
        <v>45</v>
      </c>
      <c r="B122" s="68" t="s">
        <v>158</v>
      </c>
      <c r="C122" s="70" t="s">
        <v>308</v>
      </c>
      <c r="D122" s="72">
        <v>1000</v>
      </c>
      <c r="E122" s="73" t="s">
        <v>369</v>
      </c>
      <c r="F122" s="73">
        <v>0.56</v>
      </c>
      <c r="G122" s="23"/>
      <c r="H122" s="23"/>
      <c r="I122" s="35" t="s">
        <v>36</v>
      </c>
      <c r="J122" s="17">
        <f t="shared" si="22"/>
        <v>1</v>
      </c>
      <c r="K122" s="18" t="s">
        <v>46</v>
      </c>
      <c r="L122" s="18" t="s">
        <v>6</v>
      </c>
      <c r="M122" s="43"/>
      <c r="N122" s="23"/>
      <c r="O122" s="23"/>
      <c r="P122" s="42"/>
      <c r="Q122" s="23"/>
      <c r="R122" s="23"/>
      <c r="S122" s="42"/>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60">
        <f t="shared" si="23"/>
        <v>560</v>
      </c>
      <c r="BB122" s="66">
        <f t="shared" si="2"/>
        <v>560</v>
      </c>
      <c r="BC122" s="40" t="str">
        <f t="shared" si="24"/>
        <v>INR  Five Hundred &amp; Sixty  Only</v>
      </c>
      <c r="IE122" s="22">
        <v>2</v>
      </c>
      <c r="IF122" s="22" t="s">
        <v>32</v>
      </c>
      <c r="IG122" s="22" t="s">
        <v>40</v>
      </c>
      <c r="IH122" s="22">
        <v>10</v>
      </c>
      <c r="II122" s="22" t="s">
        <v>35</v>
      </c>
    </row>
    <row r="123" spans="1:243" s="21" customFormat="1" ht="38.25">
      <c r="A123" s="84">
        <v>46</v>
      </c>
      <c r="B123" s="85" t="s">
        <v>159</v>
      </c>
      <c r="C123" s="70" t="s">
        <v>309</v>
      </c>
      <c r="D123" s="34"/>
      <c r="E123" s="15"/>
      <c r="F123" s="35"/>
      <c r="G123" s="16"/>
      <c r="H123" s="16"/>
      <c r="I123" s="35"/>
      <c r="J123" s="17"/>
      <c r="K123" s="18"/>
      <c r="L123" s="18"/>
      <c r="M123" s="19"/>
      <c r="N123" s="20"/>
      <c r="O123" s="20"/>
      <c r="P123" s="36"/>
      <c r="Q123" s="20"/>
      <c r="R123" s="20"/>
      <c r="S123" s="36"/>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8"/>
      <c r="BB123" s="39"/>
      <c r="BC123" s="40"/>
      <c r="IE123" s="22">
        <v>1.01</v>
      </c>
      <c r="IF123" s="22" t="s">
        <v>37</v>
      </c>
      <c r="IG123" s="22" t="s">
        <v>33</v>
      </c>
      <c r="IH123" s="22">
        <v>123.223</v>
      </c>
      <c r="II123" s="22" t="s">
        <v>35</v>
      </c>
    </row>
    <row r="124" spans="1:243" s="21" customFormat="1" ht="28.5">
      <c r="A124" s="84">
        <v>46.1</v>
      </c>
      <c r="B124" s="85" t="s">
        <v>160</v>
      </c>
      <c r="C124" s="70" t="s">
        <v>310</v>
      </c>
      <c r="D124" s="86">
        <v>105</v>
      </c>
      <c r="E124" s="86" t="s">
        <v>361</v>
      </c>
      <c r="F124" s="86">
        <v>234</v>
      </c>
      <c r="G124" s="23"/>
      <c r="H124" s="23"/>
      <c r="I124" s="35" t="s">
        <v>36</v>
      </c>
      <c r="J124" s="17">
        <f>IF(I124="Less(-)",-1,1)</f>
        <v>1</v>
      </c>
      <c r="K124" s="18" t="s">
        <v>46</v>
      </c>
      <c r="L124" s="18" t="s">
        <v>6</v>
      </c>
      <c r="M124" s="43"/>
      <c r="N124" s="23"/>
      <c r="O124" s="23"/>
      <c r="P124" s="42"/>
      <c r="Q124" s="23"/>
      <c r="R124" s="23"/>
      <c r="S124" s="42"/>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60">
        <f>total_amount_ba($B$2,$D$2,D124,F124,J124,K124,M124)</f>
        <v>24570</v>
      </c>
      <c r="BB124" s="66">
        <f t="shared" si="2"/>
        <v>24570</v>
      </c>
      <c r="BC124" s="40" t="str">
        <f t="shared" si="24"/>
        <v>INR  Twenty Four Thousand Five Hundred &amp; Seventy  Only</v>
      </c>
      <c r="IE124" s="22">
        <v>1.02</v>
      </c>
      <c r="IF124" s="22" t="s">
        <v>38</v>
      </c>
      <c r="IG124" s="22" t="s">
        <v>39</v>
      </c>
      <c r="IH124" s="22">
        <v>213</v>
      </c>
      <c r="II124" s="22" t="s">
        <v>35</v>
      </c>
    </row>
    <row r="125" spans="1:243" s="21" customFormat="1" ht="28.5">
      <c r="A125" s="84">
        <v>46.2</v>
      </c>
      <c r="B125" s="85" t="s">
        <v>98</v>
      </c>
      <c r="C125" s="70" t="s">
        <v>311</v>
      </c>
      <c r="D125" s="86">
        <v>5</v>
      </c>
      <c r="E125" s="86" t="s">
        <v>361</v>
      </c>
      <c r="F125" s="86">
        <v>246</v>
      </c>
      <c r="G125" s="23"/>
      <c r="H125" s="23"/>
      <c r="I125" s="35" t="s">
        <v>36</v>
      </c>
      <c r="J125" s="17">
        <f>IF(I125="Less(-)",-1,1)</f>
        <v>1</v>
      </c>
      <c r="K125" s="18" t="s">
        <v>46</v>
      </c>
      <c r="L125" s="18" t="s">
        <v>6</v>
      </c>
      <c r="M125" s="43"/>
      <c r="N125" s="23"/>
      <c r="O125" s="23"/>
      <c r="P125" s="42"/>
      <c r="Q125" s="23"/>
      <c r="R125" s="23"/>
      <c r="S125" s="42"/>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60">
        <f>total_amount_ba($B$2,$D$2,D125,F125,J125,K125,M125)</f>
        <v>1230</v>
      </c>
      <c r="BB125" s="66">
        <f t="shared" si="2"/>
        <v>1230</v>
      </c>
      <c r="BC125" s="40" t="str">
        <f t="shared" si="24"/>
        <v>INR  One Thousand Two Hundred &amp; Thirty  Only</v>
      </c>
      <c r="IE125" s="22">
        <v>2</v>
      </c>
      <c r="IF125" s="22" t="s">
        <v>32</v>
      </c>
      <c r="IG125" s="22" t="s">
        <v>40</v>
      </c>
      <c r="IH125" s="22">
        <v>10</v>
      </c>
      <c r="II125" s="22" t="s">
        <v>35</v>
      </c>
    </row>
    <row r="126" spans="1:243" s="21" customFormat="1" ht="28.5">
      <c r="A126" s="71">
        <v>46.3</v>
      </c>
      <c r="B126" s="68" t="s">
        <v>161</v>
      </c>
      <c r="C126" s="70" t="s">
        <v>312</v>
      </c>
      <c r="D126" s="72">
        <v>10</v>
      </c>
      <c r="E126" s="72" t="s">
        <v>361</v>
      </c>
      <c r="F126" s="72">
        <v>256</v>
      </c>
      <c r="G126" s="23"/>
      <c r="H126" s="45"/>
      <c r="I126" s="35" t="s">
        <v>36</v>
      </c>
      <c r="J126" s="17">
        <f>IF(I126="Less(-)",-1,1)</f>
        <v>1</v>
      </c>
      <c r="K126" s="18" t="s">
        <v>46</v>
      </c>
      <c r="L126" s="18" t="s">
        <v>6</v>
      </c>
      <c r="M126" s="43"/>
      <c r="N126" s="23"/>
      <c r="O126" s="23"/>
      <c r="P126" s="42"/>
      <c r="Q126" s="23"/>
      <c r="R126" s="23"/>
      <c r="S126" s="42"/>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60">
        <f>total_amount_ba($B$2,$D$2,D126,F126,J126,K126,M126)</f>
        <v>2560</v>
      </c>
      <c r="BB126" s="66">
        <f t="shared" si="2"/>
        <v>2560</v>
      </c>
      <c r="BC126" s="40" t="str">
        <f t="shared" si="24"/>
        <v>INR  Two Thousand Five Hundred &amp; Sixty  Only</v>
      </c>
      <c r="IE126" s="22">
        <v>3</v>
      </c>
      <c r="IF126" s="22" t="s">
        <v>41</v>
      </c>
      <c r="IG126" s="22" t="s">
        <v>42</v>
      </c>
      <c r="IH126" s="22">
        <v>10</v>
      </c>
      <c r="II126" s="22" t="s">
        <v>35</v>
      </c>
    </row>
    <row r="127" spans="1:243" s="21" customFormat="1" ht="28.5">
      <c r="A127" s="71">
        <v>46.4</v>
      </c>
      <c r="B127" s="68" t="s">
        <v>162</v>
      </c>
      <c r="C127" s="70" t="s">
        <v>313</v>
      </c>
      <c r="D127" s="72">
        <v>15</v>
      </c>
      <c r="E127" s="72" t="s">
        <v>361</v>
      </c>
      <c r="F127" s="72">
        <v>283</v>
      </c>
      <c r="G127" s="23"/>
      <c r="H127" s="23"/>
      <c r="I127" s="35" t="s">
        <v>36</v>
      </c>
      <c r="J127" s="17">
        <f aca="true" t="shared" si="25" ref="J127:J136">IF(I127="Less(-)",-1,1)</f>
        <v>1</v>
      </c>
      <c r="K127" s="18" t="s">
        <v>46</v>
      </c>
      <c r="L127" s="18" t="s">
        <v>6</v>
      </c>
      <c r="M127" s="43"/>
      <c r="N127" s="23"/>
      <c r="O127" s="23"/>
      <c r="P127" s="42"/>
      <c r="Q127" s="23"/>
      <c r="R127" s="23"/>
      <c r="S127" s="42"/>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60">
        <f aca="true" t="shared" si="26" ref="BA127:BA136">total_amount_ba($B$2,$D$2,D127,F127,J127,K127,M127)</f>
        <v>4245</v>
      </c>
      <c r="BB127" s="66">
        <f t="shared" si="2"/>
        <v>4245</v>
      </c>
      <c r="BC127" s="40" t="str">
        <f t="shared" si="24"/>
        <v>INR  Four Thousand Two Hundred &amp; Forty Five  Only</v>
      </c>
      <c r="IE127" s="22">
        <v>1.02</v>
      </c>
      <c r="IF127" s="22" t="s">
        <v>38</v>
      </c>
      <c r="IG127" s="22" t="s">
        <v>39</v>
      </c>
      <c r="IH127" s="22">
        <v>213</v>
      </c>
      <c r="II127" s="22" t="s">
        <v>35</v>
      </c>
    </row>
    <row r="128" spans="1:243" s="21" customFormat="1" ht="28.5">
      <c r="A128" s="71">
        <v>46.5</v>
      </c>
      <c r="B128" s="68" t="s">
        <v>163</v>
      </c>
      <c r="C128" s="70" t="s">
        <v>314</v>
      </c>
      <c r="D128" s="72">
        <v>5</v>
      </c>
      <c r="E128" s="72" t="s">
        <v>361</v>
      </c>
      <c r="F128" s="72">
        <v>296</v>
      </c>
      <c r="G128" s="23"/>
      <c r="H128" s="23"/>
      <c r="I128" s="35" t="s">
        <v>36</v>
      </c>
      <c r="J128" s="17">
        <f t="shared" si="25"/>
        <v>1</v>
      </c>
      <c r="K128" s="18" t="s">
        <v>46</v>
      </c>
      <c r="L128" s="18" t="s">
        <v>6</v>
      </c>
      <c r="M128" s="43"/>
      <c r="N128" s="23"/>
      <c r="O128" s="23"/>
      <c r="P128" s="42"/>
      <c r="Q128" s="23"/>
      <c r="R128" s="23"/>
      <c r="S128" s="42"/>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60">
        <f t="shared" si="26"/>
        <v>1480</v>
      </c>
      <c r="BB128" s="66">
        <f t="shared" si="2"/>
        <v>1480</v>
      </c>
      <c r="BC128" s="40" t="str">
        <f>SpellNumber(L128,BB128)</f>
        <v>INR  One Thousand Four Hundred &amp; Eighty  Only</v>
      </c>
      <c r="IE128" s="22">
        <v>2</v>
      </c>
      <c r="IF128" s="22" t="s">
        <v>32</v>
      </c>
      <c r="IG128" s="22" t="s">
        <v>40</v>
      </c>
      <c r="IH128" s="22">
        <v>10</v>
      </c>
      <c r="II128" s="22" t="s">
        <v>35</v>
      </c>
    </row>
    <row r="129" spans="1:243" s="21" customFormat="1" ht="28.5">
      <c r="A129" s="71">
        <v>46.6</v>
      </c>
      <c r="B129" s="68" t="s">
        <v>164</v>
      </c>
      <c r="C129" s="70" t="s">
        <v>315</v>
      </c>
      <c r="D129" s="72">
        <v>5</v>
      </c>
      <c r="E129" s="72" t="s">
        <v>361</v>
      </c>
      <c r="F129" s="72">
        <v>338</v>
      </c>
      <c r="G129" s="23"/>
      <c r="H129" s="23"/>
      <c r="I129" s="35" t="s">
        <v>36</v>
      </c>
      <c r="J129" s="17">
        <f t="shared" si="25"/>
        <v>1</v>
      </c>
      <c r="K129" s="18" t="s">
        <v>46</v>
      </c>
      <c r="L129" s="18" t="s">
        <v>6</v>
      </c>
      <c r="M129" s="43"/>
      <c r="N129" s="23"/>
      <c r="O129" s="23"/>
      <c r="P129" s="42"/>
      <c r="Q129" s="23"/>
      <c r="R129" s="23"/>
      <c r="S129" s="42"/>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60">
        <f t="shared" si="26"/>
        <v>1690</v>
      </c>
      <c r="BB129" s="66">
        <f t="shared" si="2"/>
        <v>1690</v>
      </c>
      <c r="BC129" s="40" t="str">
        <f aca="true" t="shared" si="27" ref="BC129:BC140">SpellNumber(L129,BB129)</f>
        <v>INR  One Thousand Six Hundred &amp; Ninety  Only</v>
      </c>
      <c r="IE129" s="22">
        <v>3</v>
      </c>
      <c r="IF129" s="22" t="s">
        <v>41</v>
      </c>
      <c r="IG129" s="22" t="s">
        <v>42</v>
      </c>
      <c r="IH129" s="22">
        <v>10</v>
      </c>
      <c r="II129" s="22" t="s">
        <v>35</v>
      </c>
    </row>
    <row r="130" spans="1:243" s="21" customFormat="1" ht="76.5">
      <c r="A130" s="87">
        <v>47</v>
      </c>
      <c r="B130" s="69" t="s">
        <v>165</v>
      </c>
      <c r="C130" s="70" t="s">
        <v>316</v>
      </c>
      <c r="D130" s="73">
        <v>1800</v>
      </c>
      <c r="E130" s="73" t="s">
        <v>359</v>
      </c>
      <c r="F130" s="73">
        <v>17</v>
      </c>
      <c r="G130" s="23"/>
      <c r="H130" s="23"/>
      <c r="I130" s="35" t="s">
        <v>36</v>
      </c>
      <c r="J130" s="17">
        <f t="shared" si="25"/>
        <v>1</v>
      </c>
      <c r="K130" s="18" t="s">
        <v>46</v>
      </c>
      <c r="L130" s="18" t="s">
        <v>6</v>
      </c>
      <c r="M130" s="43"/>
      <c r="N130" s="23"/>
      <c r="O130" s="23"/>
      <c r="P130" s="42"/>
      <c r="Q130" s="23"/>
      <c r="R130" s="23"/>
      <c r="S130" s="42"/>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60">
        <f t="shared" si="26"/>
        <v>30600</v>
      </c>
      <c r="BB130" s="66">
        <f t="shared" si="2"/>
        <v>30600</v>
      </c>
      <c r="BC130" s="40" t="str">
        <f t="shared" si="27"/>
        <v>INR  Thirty Thousand Six Hundred    Only</v>
      </c>
      <c r="IE130" s="22">
        <v>1.01</v>
      </c>
      <c r="IF130" s="22" t="s">
        <v>37</v>
      </c>
      <c r="IG130" s="22" t="s">
        <v>33</v>
      </c>
      <c r="IH130" s="22">
        <v>123.223</v>
      </c>
      <c r="II130" s="22" t="s">
        <v>35</v>
      </c>
    </row>
    <row r="131" spans="1:243" s="21" customFormat="1" ht="63.75">
      <c r="A131" s="87">
        <v>48</v>
      </c>
      <c r="B131" s="68" t="s">
        <v>166</v>
      </c>
      <c r="C131" s="70" t="s">
        <v>317</v>
      </c>
      <c r="D131" s="73">
        <v>125</v>
      </c>
      <c r="E131" s="73" t="s">
        <v>361</v>
      </c>
      <c r="F131" s="73">
        <v>70</v>
      </c>
      <c r="G131" s="23"/>
      <c r="H131" s="23"/>
      <c r="I131" s="35" t="s">
        <v>36</v>
      </c>
      <c r="J131" s="17">
        <f t="shared" si="25"/>
        <v>1</v>
      </c>
      <c r="K131" s="18" t="s">
        <v>46</v>
      </c>
      <c r="L131" s="18" t="s">
        <v>6</v>
      </c>
      <c r="M131" s="43"/>
      <c r="N131" s="23"/>
      <c r="O131" s="23"/>
      <c r="P131" s="42"/>
      <c r="Q131" s="23"/>
      <c r="R131" s="23"/>
      <c r="S131" s="42"/>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44"/>
      <c r="AV131" s="37"/>
      <c r="AW131" s="37"/>
      <c r="AX131" s="37"/>
      <c r="AY131" s="37"/>
      <c r="AZ131" s="37"/>
      <c r="BA131" s="60">
        <f t="shared" si="26"/>
        <v>8750</v>
      </c>
      <c r="BB131" s="66">
        <f t="shared" si="2"/>
        <v>8750</v>
      </c>
      <c r="BC131" s="40" t="str">
        <f t="shared" si="27"/>
        <v>INR  Eight Thousand Seven Hundred &amp; Fifty  Only</v>
      </c>
      <c r="IE131" s="22">
        <v>1.02</v>
      </c>
      <c r="IF131" s="22" t="s">
        <v>38</v>
      </c>
      <c r="IG131" s="22" t="s">
        <v>39</v>
      </c>
      <c r="IH131" s="22">
        <v>213</v>
      </c>
      <c r="II131" s="22" t="s">
        <v>35</v>
      </c>
    </row>
    <row r="132" spans="1:243" s="21" customFormat="1" ht="38.25">
      <c r="A132" s="79">
        <v>49</v>
      </c>
      <c r="B132" s="68" t="s">
        <v>167</v>
      </c>
      <c r="C132" s="70" t="s">
        <v>318</v>
      </c>
      <c r="D132" s="34"/>
      <c r="E132" s="15"/>
      <c r="F132" s="35"/>
      <c r="G132" s="16"/>
      <c r="H132" s="16"/>
      <c r="I132" s="35"/>
      <c r="J132" s="17"/>
      <c r="K132" s="18"/>
      <c r="L132" s="18"/>
      <c r="M132" s="19"/>
      <c r="N132" s="20"/>
      <c r="O132" s="20"/>
      <c r="P132" s="36"/>
      <c r="Q132" s="20"/>
      <c r="R132" s="20"/>
      <c r="S132" s="36"/>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8"/>
      <c r="BB132" s="39"/>
      <c r="BC132" s="40"/>
      <c r="IE132" s="22">
        <v>2</v>
      </c>
      <c r="IF132" s="22" t="s">
        <v>32</v>
      </c>
      <c r="IG132" s="22" t="s">
        <v>40</v>
      </c>
      <c r="IH132" s="22">
        <v>10</v>
      </c>
      <c r="II132" s="22" t="s">
        <v>35</v>
      </c>
    </row>
    <row r="133" spans="1:243" s="21" customFormat="1" ht="38.25">
      <c r="A133" s="79">
        <v>49.1</v>
      </c>
      <c r="B133" s="68" t="s">
        <v>168</v>
      </c>
      <c r="C133" s="70" t="s">
        <v>319</v>
      </c>
      <c r="D133" s="72">
        <v>80</v>
      </c>
      <c r="E133" s="72" t="s">
        <v>359</v>
      </c>
      <c r="F133" s="72">
        <v>368</v>
      </c>
      <c r="G133" s="23"/>
      <c r="H133" s="23"/>
      <c r="I133" s="35" t="s">
        <v>36</v>
      </c>
      <c r="J133" s="17">
        <f t="shared" si="25"/>
        <v>1</v>
      </c>
      <c r="K133" s="18" t="s">
        <v>46</v>
      </c>
      <c r="L133" s="18" t="s">
        <v>6</v>
      </c>
      <c r="M133" s="43"/>
      <c r="N133" s="23"/>
      <c r="O133" s="23"/>
      <c r="P133" s="42"/>
      <c r="Q133" s="23"/>
      <c r="R133" s="23"/>
      <c r="S133" s="42"/>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60">
        <f t="shared" si="26"/>
        <v>29440</v>
      </c>
      <c r="BB133" s="66">
        <f t="shared" si="2"/>
        <v>29440</v>
      </c>
      <c r="BC133" s="40" t="str">
        <f t="shared" si="27"/>
        <v>INR  Twenty Nine Thousand Four Hundred &amp; Forty  Only</v>
      </c>
      <c r="IE133" s="22">
        <v>3</v>
      </c>
      <c r="IF133" s="22" t="s">
        <v>41</v>
      </c>
      <c r="IG133" s="22" t="s">
        <v>42</v>
      </c>
      <c r="IH133" s="22">
        <v>10</v>
      </c>
      <c r="II133" s="22" t="s">
        <v>35</v>
      </c>
    </row>
    <row r="134" spans="1:243" s="21" customFormat="1" ht="15">
      <c r="A134" s="79">
        <v>49.2</v>
      </c>
      <c r="B134" s="68" t="s">
        <v>169</v>
      </c>
      <c r="C134" s="70" t="s">
        <v>320</v>
      </c>
      <c r="D134" s="72">
        <v>10</v>
      </c>
      <c r="E134" s="72" t="s">
        <v>359</v>
      </c>
      <c r="F134" s="72">
        <v>86</v>
      </c>
      <c r="G134" s="23"/>
      <c r="H134" s="23"/>
      <c r="I134" s="35" t="s">
        <v>36</v>
      </c>
      <c r="J134" s="17">
        <f t="shared" si="25"/>
        <v>1</v>
      </c>
      <c r="K134" s="18" t="s">
        <v>46</v>
      </c>
      <c r="L134" s="18" t="s">
        <v>6</v>
      </c>
      <c r="M134" s="43"/>
      <c r="N134" s="23"/>
      <c r="O134" s="23"/>
      <c r="P134" s="42"/>
      <c r="Q134" s="23"/>
      <c r="R134" s="23"/>
      <c r="S134" s="42"/>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60">
        <f t="shared" si="26"/>
        <v>860</v>
      </c>
      <c r="BB134" s="66">
        <f t="shared" si="2"/>
        <v>860</v>
      </c>
      <c r="BC134" s="40" t="str">
        <f t="shared" si="27"/>
        <v>INR  Eight Hundred &amp; Sixty  Only</v>
      </c>
      <c r="IE134" s="22">
        <v>1.01</v>
      </c>
      <c r="IF134" s="22" t="s">
        <v>37</v>
      </c>
      <c r="IG134" s="22" t="s">
        <v>33</v>
      </c>
      <c r="IH134" s="22">
        <v>123.223</v>
      </c>
      <c r="II134" s="22" t="s">
        <v>35</v>
      </c>
    </row>
    <row r="135" spans="1:243" s="21" customFormat="1" ht="15">
      <c r="A135" s="79">
        <v>49.3</v>
      </c>
      <c r="B135" s="68" t="s">
        <v>170</v>
      </c>
      <c r="C135" s="70" t="s">
        <v>321</v>
      </c>
      <c r="D135" s="72">
        <v>10</v>
      </c>
      <c r="E135" s="72" t="s">
        <v>359</v>
      </c>
      <c r="F135" s="72">
        <v>78</v>
      </c>
      <c r="G135" s="23"/>
      <c r="H135" s="23"/>
      <c r="I135" s="35" t="s">
        <v>36</v>
      </c>
      <c r="J135" s="17">
        <f t="shared" si="25"/>
        <v>1</v>
      </c>
      <c r="K135" s="18" t="s">
        <v>46</v>
      </c>
      <c r="L135" s="18" t="s">
        <v>6</v>
      </c>
      <c r="M135" s="43"/>
      <c r="N135" s="23"/>
      <c r="O135" s="23"/>
      <c r="P135" s="42"/>
      <c r="Q135" s="23"/>
      <c r="R135" s="23"/>
      <c r="S135" s="42"/>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60">
        <f t="shared" si="26"/>
        <v>780</v>
      </c>
      <c r="BB135" s="66">
        <f t="shared" si="2"/>
        <v>780</v>
      </c>
      <c r="BC135" s="40" t="str">
        <f t="shared" si="27"/>
        <v>INR  Seven Hundred &amp; Eighty  Only</v>
      </c>
      <c r="IE135" s="22">
        <v>1.02</v>
      </c>
      <c r="IF135" s="22" t="s">
        <v>38</v>
      </c>
      <c r="IG135" s="22" t="s">
        <v>39</v>
      </c>
      <c r="IH135" s="22">
        <v>213</v>
      </c>
      <c r="II135" s="22" t="s">
        <v>35</v>
      </c>
    </row>
    <row r="136" spans="1:243" s="21" customFormat="1" ht="28.5">
      <c r="A136" s="71">
        <v>49.4</v>
      </c>
      <c r="B136" s="68" t="s">
        <v>171</v>
      </c>
      <c r="C136" s="70" t="s">
        <v>322</v>
      </c>
      <c r="D136" s="72">
        <v>20</v>
      </c>
      <c r="E136" s="72" t="s">
        <v>359</v>
      </c>
      <c r="F136" s="72">
        <v>92</v>
      </c>
      <c r="G136" s="23"/>
      <c r="H136" s="23"/>
      <c r="I136" s="35" t="s">
        <v>36</v>
      </c>
      <c r="J136" s="17">
        <f t="shared" si="25"/>
        <v>1</v>
      </c>
      <c r="K136" s="18" t="s">
        <v>46</v>
      </c>
      <c r="L136" s="18" t="s">
        <v>6</v>
      </c>
      <c r="M136" s="43"/>
      <c r="N136" s="23"/>
      <c r="O136" s="23"/>
      <c r="P136" s="42"/>
      <c r="Q136" s="23"/>
      <c r="R136" s="23"/>
      <c r="S136" s="42"/>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60">
        <f t="shared" si="26"/>
        <v>1840</v>
      </c>
      <c r="BB136" s="66">
        <f t="shared" si="2"/>
        <v>1840</v>
      </c>
      <c r="BC136" s="40" t="str">
        <f t="shared" si="27"/>
        <v>INR  One Thousand Eight Hundred &amp; Forty  Only</v>
      </c>
      <c r="IE136" s="22">
        <v>2</v>
      </c>
      <c r="IF136" s="22" t="s">
        <v>32</v>
      </c>
      <c r="IG136" s="22" t="s">
        <v>40</v>
      </c>
      <c r="IH136" s="22">
        <v>10</v>
      </c>
      <c r="II136" s="22" t="s">
        <v>35</v>
      </c>
    </row>
    <row r="137" spans="1:243" s="21" customFormat="1" ht="51">
      <c r="A137" s="79">
        <v>50</v>
      </c>
      <c r="B137" s="68" t="s">
        <v>172</v>
      </c>
      <c r="C137" s="70" t="s">
        <v>323</v>
      </c>
      <c r="D137" s="34"/>
      <c r="E137" s="15"/>
      <c r="F137" s="35"/>
      <c r="G137" s="16"/>
      <c r="H137" s="16"/>
      <c r="I137" s="35"/>
      <c r="J137" s="17"/>
      <c r="K137" s="18"/>
      <c r="L137" s="18"/>
      <c r="M137" s="19"/>
      <c r="N137" s="20"/>
      <c r="O137" s="20"/>
      <c r="P137" s="36"/>
      <c r="Q137" s="20"/>
      <c r="R137" s="20"/>
      <c r="S137" s="36"/>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8"/>
      <c r="BB137" s="39"/>
      <c r="BC137" s="40"/>
      <c r="IE137" s="22">
        <v>1.01</v>
      </c>
      <c r="IF137" s="22" t="s">
        <v>37</v>
      </c>
      <c r="IG137" s="22" t="s">
        <v>33</v>
      </c>
      <c r="IH137" s="22">
        <v>123.223</v>
      </c>
      <c r="II137" s="22" t="s">
        <v>35</v>
      </c>
    </row>
    <row r="138" spans="1:243" s="21" customFormat="1" ht="38.25">
      <c r="A138" s="71">
        <v>50.1</v>
      </c>
      <c r="B138" s="68" t="s">
        <v>173</v>
      </c>
      <c r="C138" s="70" t="s">
        <v>324</v>
      </c>
      <c r="D138" s="72">
        <v>3</v>
      </c>
      <c r="E138" s="72" t="s">
        <v>361</v>
      </c>
      <c r="F138" s="72">
        <v>5051</v>
      </c>
      <c r="G138" s="23"/>
      <c r="H138" s="23"/>
      <c r="I138" s="35" t="s">
        <v>36</v>
      </c>
      <c r="J138" s="17">
        <f>IF(I138="Less(-)",-1,1)</f>
        <v>1</v>
      </c>
      <c r="K138" s="18" t="s">
        <v>46</v>
      </c>
      <c r="L138" s="18" t="s">
        <v>6</v>
      </c>
      <c r="M138" s="43"/>
      <c r="N138" s="23"/>
      <c r="O138" s="23"/>
      <c r="P138" s="42"/>
      <c r="Q138" s="23"/>
      <c r="R138" s="23"/>
      <c r="S138" s="42"/>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60">
        <f>total_amount_ba($B$2,$D$2,D138,F138,J138,K138,M138)</f>
        <v>15153</v>
      </c>
      <c r="BB138" s="66">
        <f t="shared" si="2"/>
        <v>15153</v>
      </c>
      <c r="BC138" s="40" t="str">
        <f t="shared" si="27"/>
        <v>INR  Fifteen Thousand One Hundred &amp; Fifty Three  Only</v>
      </c>
      <c r="IE138" s="22">
        <v>1.02</v>
      </c>
      <c r="IF138" s="22" t="s">
        <v>38</v>
      </c>
      <c r="IG138" s="22" t="s">
        <v>39</v>
      </c>
      <c r="IH138" s="22">
        <v>213</v>
      </c>
      <c r="II138" s="22" t="s">
        <v>35</v>
      </c>
    </row>
    <row r="139" spans="1:243" s="21" customFormat="1" ht="25.5">
      <c r="A139" s="71">
        <v>51</v>
      </c>
      <c r="B139" s="68" t="s">
        <v>174</v>
      </c>
      <c r="C139" s="70" t="s">
        <v>325</v>
      </c>
      <c r="D139" s="34"/>
      <c r="E139" s="15"/>
      <c r="F139" s="35"/>
      <c r="G139" s="16"/>
      <c r="H139" s="16"/>
      <c r="I139" s="35"/>
      <c r="J139" s="17"/>
      <c r="K139" s="18"/>
      <c r="L139" s="18"/>
      <c r="M139" s="19"/>
      <c r="N139" s="20"/>
      <c r="O139" s="20"/>
      <c r="P139" s="36"/>
      <c r="Q139" s="20"/>
      <c r="R139" s="20"/>
      <c r="S139" s="36"/>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8"/>
      <c r="BB139" s="39"/>
      <c r="BC139" s="40"/>
      <c r="IE139" s="22">
        <v>2</v>
      </c>
      <c r="IF139" s="22" t="s">
        <v>32</v>
      </c>
      <c r="IG139" s="22" t="s">
        <v>40</v>
      </c>
      <c r="IH139" s="22">
        <v>10</v>
      </c>
      <c r="II139" s="22" t="s">
        <v>35</v>
      </c>
    </row>
    <row r="140" spans="1:243" s="21" customFormat="1" ht="15">
      <c r="A140" s="88">
        <v>51.1</v>
      </c>
      <c r="B140" s="68" t="s">
        <v>175</v>
      </c>
      <c r="C140" s="70" t="s">
        <v>326</v>
      </c>
      <c r="D140" s="72">
        <v>10</v>
      </c>
      <c r="E140" s="72" t="s">
        <v>359</v>
      </c>
      <c r="F140" s="72">
        <v>68</v>
      </c>
      <c r="G140" s="23"/>
      <c r="H140" s="45"/>
      <c r="I140" s="35" t="s">
        <v>36</v>
      </c>
      <c r="J140" s="17">
        <f>IF(I140="Less(-)",-1,1)</f>
        <v>1</v>
      </c>
      <c r="K140" s="18" t="s">
        <v>46</v>
      </c>
      <c r="L140" s="18" t="s">
        <v>6</v>
      </c>
      <c r="M140" s="43"/>
      <c r="N140" s="23"/>
      <c r="O140" s="23"/>
      <c r="P140" s="42"/>
      <c r="Q140" s="23"/>
      <c r="R140" s="23"/>
      <c r="S140" s="42"/>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60">
        <f>total_amount_ba($B$2,$D$2,D140,F140,J140,K140,M140)</f>
        <v>680</v>
      </c>
      <c r="BB140" s="66">
        <f t="shared" si="2"/>
        <v>680</v>
      </c>
      <c r="BC140" s="40" t="str">
        <f t="shared" si="27"/>
        <v>INR  Six Hundred &amp; Eighty  Only</v>
      </c>
      <c r="IE140" s="22">
        <v>3</v>
      </c>
      <c r="IF140" s="22" t="s">
        <v>41</v>
      </c>
      <c r="IG140" s="22" t="s">
        <v>42</v>
      </c>
      <c r="IH140" s="22">
        <v>10</v>
      </c>
      <c r="II140" s="22" t="s">
        <v>35</v>
      </c>
    </row>
    <row r="141" spans="1:243" s="21" customFormat="1" ht="15">
      <c r="A141" s="71">
        <v>51.2</v>
      </c>
      <c r="B141" s="68" t="s">
        <v>176</v>
      </c>
      <c r="C141" s="70" t="s">
        <v>327</v>
      </c>
      <c r="D141" s="73">
        <v>10</v>
      </c>
      <c r="E141" s="73" t="s">
        <v>359</v>
      </c>
      <c r="F141" s="73">
        <v>82</v>
      </c>
      <c r="G141" s="23"/>
      <c r="H141" s="23"/>
      <c r="I141" s="35" t="s">
        <v>36</v>
      </c>
      <c r="J141" s="17">
        <f aca="true" t="shared" si="28" ref="J141:J147">IF(I141="Less(-)",-1,1)</f>
        <v>1</v>
      </c>
      <c r="K141" s="18" t="s">
        <v>46</v>
      </c>
      <c r="L141" s="18" t="s">
        <v>6</v>
      </c>
      <c r="M141" s="43"/>
      <c r="N141" s="23"/>
      <c r="O141" s="23"/>
      <c r="P141" s="42"/>
      <c r="Q141" s="23"/>
      <c r="R141" s="23"/>
      <c r="S141" s="42"/>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60">
        <f aca="true" t="shared" si="29" ref="BA141:BA147">total_amount_ba($B$2,$D$2,D141,F141,J141,K141,M141)</f>
        <v>820</v>
      </c>
      <c r="BB141" s="66">
        <f aca="true" t="shared" si="30" ref="BB141:BB171">BA141+SUM(N141:AZ141)</f>
        <v>820</v>
      </c>
      <c r="BC141" s="40" t="str">
        <f aca="true" t="shared" si="31" ref="BC141:BC152">SpellNumber(L141,BB141)</f>
        <v>INR  Eight Hundred &amp; Twenty  Only</v>
      </c>
      <c r="IE141" s="22">
        <v>1.01</v>
      </c>
      <c r="IF141" s="22" t="s">
        <v>37</v>
      </c>
      <c r="IG141" s="22" t="s">
        <v>33</v>
      </c>
      <c r="IH141" s="22">
        <v>123.223</v>
      </c>
      <c r="II141" s="22" t="s">
        <v>35</v>
      </c>
    </row>
    <row r="142" spans="1:243" s="21" customFormat="1" ht="51">
      <c r="A142" s="71">
        <v>52</v>
      </c>
      <c r="B142" s="74" t="s">
        <v>59</v>
      </c>
      <c r="C142" s="70" t="s">
        <v>328</v>
      </c>
      <c r="D142" s="34"/>
      <c r="E142" s="15"/>
      <c r="F142" s="35"/>
      <c r="G142" s="16"/>
      <c r="H142" s="16"/>
      <c r="I142" s="35"/>
      <c r="J142" s="17"/>
      <c r="K142" s="18"/>
      <c r="L142" s="18"/>
      <c r="M142" s="19"/>
      <c r="N142" s="20"/>
      <c r="O142" s="20"/>
      <c r="P142" s="36"/>
      <c r="Q142" s="20"/>
      <c r="R142" s="20"/>
      <c r="S142" s="36"/>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8"/>
      <c r="BB142" s="39"/>
      <c r="BC142" s="40"/>
      <c r="IE142" s="22">
        <v>1.02</v>
      </c>
      <c r="IF142" s="22" t="s">
        <v>38</v>
      </c>
      <c r="IG142" s="22" t="s">
        <v>39</v>
      </c>
      <c r="IH142" s="22">
        <v>213</v>
      </c>
      <c r="II142" s="22" t="s">
        <v>35</v>
      </c>
    </row>
    <row r="143" spans="1:243" s="21" customFormat="1" ht="28.5">
      <c r="A143" s="71">
        <v>52.1</v>
      </c>
      <c r="B143" s="68" t="s">
        <v>177</v>
      </c>
      <c r="C143" s="70" t="s">
        <v>329</v>
      </c>
      <c r="D143" s="72">
        <v>150</v>
      </c>
      <c r="E143" s="72" t="s">
        <v>359</v>
      </c>
      <c r="F143" s="72">
        <v>657</v>
      </c>
      <c r="G143" s="23"/>
      <c r="H143" s="23"/>
      <c r="I143" s="35" t="s">
        <v>36</v>
      </c>
      <c r="J143" s="17">
        <f t="shared" si="28"/>
        <v>1</v>
      </c>
      <c r="K143" s="18" t="s">
        <v>46</v>
      </c>
      <c r="L143" s="18" t="s">
        <v>6</v>
      </c>
      <c r="M143" s="43"/>
      <c r="N143" s="23"/>
      <c r="O143" s="23"/>
      <c r="P143" s="42"/>
      <c r="Q143" s="23"/>
      <c r="R143" s="23"/>
      <c r="S143" s="42"/>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60">
        <f t="shared" si="29"/>
        <v>98550</v>
      </c>
      <c r="BB143" s="66">
        <f t="shared" si="30"/>
        <v>98550</v>
      </c>
      <c r="BC143" s="40" t="str">
        <f t="shared" si="31"/>
        <v>INR  Ninety Eight Thousand Five Hundred &amp; Fifty  Only</v>
      </c>
      <c r="IE143" s="22">
        <v>2</v>
      </c>
      <c r="IF143" s="22" t="s">
        <v>32</v>
      </c>
      <c r="IG143" s="22" t="s">
        <v>40</v>
      </c>
      <c r="IH143" s="22">
        <v>10</v>
      </c>
      <c r="II143" s="22" t="s">
        <v>35</v>
      </c>
    </row>
    <row r="144" spans="1:243" s="21" customFormat="1" ht="15">
      <c r="A144" s="71">
        <v>52.2</v>
      </c>
      <c r="B144" s="68" t="s">
        <v>178</v>
      </c>
      <c r="C144" s="70" t="s">
        <v>330</v>
      </c>
      <c r="D144" s="72">
        <v>5</v>
      </c>
      <c r="E144" s="72" t="s">
        <v>359</v>
      </c>
      <c r="F144" s="72">
        <v>1006</v>
      </c>
      <c r="G144" s="23"/>
      <c r="H144" s="23"/>
      <c r="I144" s="35" t="s">
        <v>36</v>
      </c>
      <c r="J144" s="17">
        <f t="shared" si="28"/>
        <v>1</v>
      </c>
      <c r="K144" s="18" t="s">
        <v>46</v>
      </c>
      <c r="L144" s="18" t="s">
        <v>6</v>
      </c>
      <c r="M144" s="43"/>
      <c r="N144" s="23"/>
      <c r="O144" s="23"/>
      <c r="P144" s="42"/>
      <c r="Q144" s="23"/>
      <c r="R144" s="23"/>
      <c r="S144" s="42"/>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60">
        <f t="shared" si="29"/>
        <v>5030</v>
      </c>
      <c r="BB144" s="66">
        <f t="shared" si="30"/>
        <v>5030</v>
      </c>
      <c r="BC144" s="40" t="str">
        <f t="shared" si="31"/>
        <v>INR  Five Thousand  &amp;Thirty  Only</v>
      </c>
      <c r="IE144" s="22">
        <v>3</v>
      </c>
      <c r="IF144" s="22" t="s">
        <v>41</v>
      </c>
      <c r="IG144" s="22" t="s">
        <v>42</v>
      </c>
      <c r="IH144" s="22">
        <v>10</v>
      </c>
      <c r="II144" s="22" t="s">
        <v>35</v>
      </c>
    </row>
    <row r="145" spans="1:243" s="21" customFormat="1" ht="28.5">
      <c r="A145" s="71">
        <v>52.3</v>
      </c>
      <c r="B145" s="68" t="s">
        <v>179</v>
      </c>
      <c r="C145" s="70" t="s">
        <v>331</v>
      </c>
      <c r="D145" s="72">
        <v>5</v>
      </c>
      <c r="E145" s="72" t="s">
        <v>359</v>
      </c>
      <c r="F145" s="72">
        <v>1563</v>
      </c>
      <c r="G145" s="23"/>
      <c r="H145" s="23"/>
      <c r="I145" s="35" t="s">
        <v>36</v>
      </c>
      <c r="J145" s="17">
        <f t="shared" si="28"/>
        <v>1</v>
      </c>
      <c r="K145" s="18" t="s">
        <v>46</v>
      </c>
      <c r="L145" s="18" t="s">
        <v>6</v>
      </c>
      <c r="M145" s="43"/>
      <c r="N145" s="23"/>
      <c r="O145" s="23"/>
      <c r="P145" s="42"/>
      <c r="Q145" s="23"/>
      <c r="R145" s="23"/>
      <c r="S145" s="42"/>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60">
        <f t="shared" si="29"/>
        <v>7815</v>
      </c>
      <c r="BB145" s="66">
        <f t="shared" si="30"/>
        <v>7815</v>
      </c>
      <c r="BC145" s="40" t="str">
        <f t="shared" si="31"/>
        <v>INR  Seven Thousand Eight Hundred &amp; Fifteen  Only</v>
      </c>
      <c r="IE145" s="22">
        <v>1.01</v>
      </c>
      <c r="IF145" s="22" t="s">
        <v>37</v>
      </c>
      <c r="IG145" s="22" t="s">
        <v>33</v>
      </c>
      <c r="IH145" s="22">
        <v>123.223</v>
      </c>
      <c r="II145" s="22" t="s">
        <v>35</v>
      </c>
    </row>
    <row r="146" spans="1:243" s="21" customFormat="1" ht="38.25">
      <c r="A146" s="71">
        <v>53</v>
      </c>
      <c r="B146" s="83" t="s">
        <v>180</v>
      </c>
      <c r="C146" s="70" t="s">
        <v>332</v>
      </c>
      <c r="D146" s="73">
        <v>250</v>
      </c>
      <c r="E146" s="73" t="s">
        <v>359</v>
      </c>
      <c r="F146" s="73">
        <v>933</v>
      </c>
      <c r="G146" s="23"/>
      <c r="H146" s="23"/>
      <c r="I146" s="35" t="s">
        <v>36</v>
      </c>
      <c r="J146" s="17">
        <f t="shared" si="28"/>
        <v>1</v>
      </c>
      <c r="K146" s="18" t="s">
        <v>46</v>
      </c>
      <c r="L146" s="18" t="s">
        <v>6</v>
      </c>
      <c r="M146" s="43"/>
      <c r="N146" s="23"/>
      <c r="O146" s="23"/>
      <c r="P146" s="42"/>
      <c r="Q146" s="23"/>
      <c r="R146" s="23"/>
      <c r="S146" s="42"/>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60">
        <f t="shared" si="29"/>
        <v>233250</v>
      </c>
      <c r="BB146" s="66">
        <f t="shared" si="30"/>
        <v>233250</v>
      </c>
      <c r="BC146" s="40" t="str">
        <f t="shared" si="31"/>
        <v>INR  Two Lakh Thirty Three Thousand Two Hundred &amp; Fifty  Only</v>
      </c>
      <c r="IE146" s="22">
        <v>1.02</v>
      </c>
      <c r="IF146" s="22" t="s">
        <v>38</v>
      </c>
      <c r="IG146" s="22" t="s">
        <v>39</v>
      </c>
      <c r="IH146" s="22">
        <v>213</v>
      </c>
      <c r="II146" s="22" t="s">
        <v>35</v>
      </c>
    </row>
    <row r="147" spans="1:243" s="21" customFormat="1" ht="38.25">
      <c r="A147" s="71">
        <v>54</v>
      </c>
      <c r="B147" s="83" t="s">
        <v>181</v>
      </c>
      <c r="C147" s="70" t="s">
        <v>333</v>
      </c>
      <c r="D147" s="73">
        <v>85</v>
      </c>
      <c r="E147" s="73" t="s">
        <v>359</v>
      </c>
      <c r="F147" s="73">
        <v>413</v>
      </c>
      <c r="G147" s="23"/>
      <c r="H147" s="23"/>
      <c r="I147" s="35" t="s">
        <v>36</v>
      </c>
      <c r="J147" s="17">
        <f t="shared" si="28"/>
        <v>1</v>
      </c>
      <c r="K147" s="18" t="s">
        <v>46</v>
      </c>
      <c r="L147" s="18" t="s">
        <v>6</v>
      </c>
      <c r="M147" s="43"/>
      <c r="N147" s="23"/>
      <c r="O147" s="23"/>
      <c r="P147" s="42"/>
      <c r="Q147" s="23"/>
      <c r="R147" s="23"/>
      <c r="S147" s="42"/>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60">
        <f t="shared" si="29"/>
        <v>35105</v>
      </c>
      <c r="BB147" s="66">
        <f t="shared" si="30"/>
        <v>35105</v>
      </c>
      <c r="BC147" s="40" t="str">
        <f t="shared" si="31"/>
        <v>INR  Thirty Five Thousand One Hundred &amp; Five  Only</v>
      </c>
      <c r="IE147" s="22">
        <v>2</v>
      </c>
      <c r="IF147" s="22" t="s">
        <v>32</v>
      </c>
      <c r="IG147" s="22" t="s">
        <v>40</v>
      </c>
      <c r="IH147" s="22">
        <v>10</v>
      </c>
      <c r="II147" s="22" t="s">
        <v>35</v>
      </c>
    </row>
    <row r="148" spans="1:243" s="21" customFormat="1" ht="27" customHeight="1">
      <c r="A148" s="71">
        <v>55</v>
      </c>
      <c r="B148" s="83" t="s">
        <v>182</v>
      </c>
      <c r="C148" s="70" t="s">
        <v>334</v>
      </c>
      <c r="D148" s="34"/>
      <c r="E148" s="15"/>
      <c r="F148" s="35"/>
      <c r="G148" s="16"/>
      <c r="H148" s="16"/>
      <c r="I148" s="35"/>
      <c r="J148" s="17"/>
      <c r="K148" s="18"/>
      <c r="L148" s="18"/>
      <c r="M148" s="19"/>
      <c r="N148" s="20"/>
      <c r="O148" s="20"/>
      <c r="P148" s="36"/>
      <c r="Q148" s="20"/>
      <c r="R148" s="20"/>
      <c r="S148" s="36"/>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8"/>
      <c r="BB148" s="39"/>
      <c r="BC148" s="40"/>
      <c r="IE148" s="22">
        <v>1.01</v>
      </c>
      <c r="IF148" s="22" t="s">
        <v>37</v>
      </c>
      <c r="IG148" s="22" t="s">
        <v>33</v>
      </c>
      <c r="IH148" s="22">
        <v>123.223</v>
      </c>
      <c r="II148" s="22" t="s">
        <v>35</v>
      </c>
    </row>
    <row r="149" spans="1:243" s="21" customFormat="1" ht="28.5">
      <c r="A149" s="71">
        <v>55.1</v>
      </c>
      <c r="B149" s="89" t="s">
        <v>183</v>
      </c>
      <c r="C149" s="70" t="s">
        <v>335</v>
      </c>
      <c r="D149" s="73">
        <v>10</v>
      </c>
      <c r="E149" s="73" t="s">
        <v>361</v>
      </c>
      <c r="F149" s="73">
        <v>185</v>
      </c>
      <c r="G149" s="23"/>
      <c r="H149" s="23"/>
      <c r="I149" s="35" t="s">
        <v>36</v>
      </c>
      <c r="J149" s="17">
        <f>IF(I149="Less(-)",-1,1)</f>
        <v>1</v>
      </c>
      <c r="K149" s="18" t="s">
        <v>46</v>
      </c>
      <c r="L149" s="18" t="s">
        <v>6</v>
      </c>
      <c r="M149" s="43"/>
      <c r="N149" s="23"/>
      <c r="O149" s="23"/>
      <c r="P149" s="42"/>
      <c r="Q149" s="23"/>
      <c r="R149" s="23"/>
      <c r="S149" s="42"/>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60">
        <f>total_amount_ba($B$2,$D$2,D149,F149,J149,K149,M149)</f>
        <v>1850</v>
      </c>
      <c r="BB149" s="66">
        <f t="shared" si="30"/>
        <v>1850</v>
      </c>
      <c r="BC149" s="40" t="str">
        <f t="shared" si="31"/>
        <v>INR  One Thousand Eight Hundred &amp; Fifty  Only</v>
      </c>
      <c r="IE149" s="22">
        <v>1.02</v>
      </c>
      <c r="IF149" s="22" t="s">
        <v>38</v>
      </c>
      <c r="IG149" s="22" t="s">
        <v>39</v>
      </c>
      <c r="IH149" s="22">
        <v>213</v>
      </c>
      <c r="II149" s="22" t="s">
        <v>35</v>
      </c>
    </row>
    <row r="150" spans="1:243" s="21" customFormat="1" ht="15">
      <c r="A150" s="71">
        <v>55.2</v>
      </c>
      <c r="B150" s="89" t="s">
        <v>184</v>
      </c>
      <c r="C150" s="70" t="s">
        <v>336</v>
      </c>
      <c r="D150" s="73">
        <v>10</v>
      </c>
      <c r="E150" s="73" t="s">
        <v>361</v>
      </c>
      <c r="F150" s="73">
        <v>510</v>
      </c>
      <c r="G150" s="23"/>
      <c r="H150" s="23"/>
      <c r="I150" s="35" t="s">
        <v>36</v>
      </c>
      <c r="J150" s="17">
        <f>IF(I150="Less(-)",-1,1)</f>
        <v>1</v>
      </c>
      <c r="K150" s="18" t="s">
        <v>46</v>
      </c>
      <c r="L150" s="18" t="s">
        <v>6</v>
      </c>
      <c r="M150" s="43"/>
      <c r="N150" s="23"/>
      <c r="O150" s="23"/>
      <c r="P150" s="42"/>
      <c r="Q150" s="23"/>
      <c r="R150" s="23"/>
      <c r="S150" s="42"/>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60">
        <f>total_amount_ba($B$2,$D$2,D150,F150,J150,K150,M150)</f>
        <v>5100</v>
      </c>
      <c r="BB150" s="66">
        <f t="shared" si="30"/>
        <v>5100</v>
      </c>
      <c r="BC150" s="40" t="str">
        <f t="shared" si="31"/>
        <v>INR  Five Thousand One Hundred    Only</v>
      </c>
      <c r="IE150" s="22">
        <v>2</v>
      </c>
      <c r="IF150" s="22" t="s">
        <v>32</v>
      </c>
      <c r="IG150" s="22" t="s">
        <v>40</v>
      </c>
      <c r="IH150" s="22">
        <v>10</v>
      </c>
      <c r="II150" s="22" t="s">
        <v>35</v>
      </c>
    </row>
    <row r="151" spans="1:243" s="21" customFormat="1" ht="15">
      <c r="A151" s="71">
        <v>55.3</v>
      </c>
      <c r="B151" s="89" t="s">
        <v>185</v>
      </c>
      <c r="C151" s="70" t="s">
        <v>337</v>
      </c>
      <c r="D151" s="73">
        <v>10</v>
      </c>
      <c r="E151" s="73" t="s">
        <v>361</v>
      </c>
      <c r="F151" s="73">
        <v>520</v>
      </c>
      <c r="G151" s="23"/>
      <c r="H151" s="45"/>
      <c r="I151" s="35" t="s">
        <v>36</v>
      </c>
      <c r="J151" s="17">
        <f>IF(I151="Less(-)",-1,1)</f>
        <v>1</v>
      </c>
      <c r="K151" s="18" t="s">
        <v>46</v>
      </c>
      <c r="L151" s="18" t="s">
        <v>6</v>
      </c>
      <c r="M151" s="43"/>
      <c r="N151" s="23"/>
      <c r="O151" s="23"/>
      <c r="P151" s="42"/>
      <c r="Q151" s="23"/>
      <c r="R151" s="23"/>
      <c r="S151" s="42"/>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60">
        <f>total_amount_ba($B$2,$D$2,D151,F151,J151,K151,M151)</f>
        <v>5200</v>
      </c>
      <c r="BB151" s="66">
        <f t="shared" si="30"/>
        <v>5200</v>
      </c>
      <c r="BC151" s="40" t="str">
        <f t="shared" si="31"/>
        <v>INR  Five Thousand Two Hundred    Only</v>
      </c>
      <c r="IE151" s="22">
        <v>3</v>
      </c>
      <c r="IF151" s="22" t="s">
        <v>41</v>
      </c>
      <c r="IG151" s="22" t="s">
        <v>42</v>
      </c>
      <c r="IH151" s="22">
        <v>10</v>
      </c>
      <c r="II151" s="22" t="s">
        <v>35</v>
      </c>
    </row>
    <row r="152" spans="1:243" s="21" customFormat="1" ht="28.5">
      <c r="A152" s="71">
        <v>55.4</v>
      </c>
      <c r="B152" s="89" t="s">
        <v>186</v>
      </c>
      <c r="C152" s="70" t="s">
        <v>338</v>
      </c>
      <c r="D152" s="73">
        <v>12</v>
      </c>
      <c r="E152" s="73" t="s">
        <v>361</v>
      </c>
      <c r="F152" s="73">
        <v>723</v>
      </c>
      <c r="G152" s="23"/>
      <c r="H152" s="23"/>
      <c r="I152" s="35" t="s">
        <v>36</v>
      </c>
      <c r="J152" s="17">
        <f aca="true" t="shared" si="32" ref="J152:J161">IF(I152="Less(-)",-1,1)</f>
        <v>1</v>
      </c>
      <c r="K152" s="18" t="s">
        <v>46</v>
      </c>
      <c r="L152" s="18" t="s">
        <v>6</v>
      </c>
      <c r="M152" s="43"/>
      <c r="N152" s="23"/>
      <c r="O152" s="23"/>
      <c r="P152" s="42"/>
      <c r="Q152" s="23"/>
      <c r="R152" s="23"/>
      <c r="S152" s="42"/>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60">
        <f aca="true" t="shared" si="33" ref="BA152:BA161">total_amount_ba($B$2,$D$2,D152,F152,J152,K152,M152)</f>
        <v>8676</v>
      </c>
      <c r="BB152" s="66">
        <f t="shared" si="30"/>
        <v>8676</v>
      </c>
      <c r="BC152" s="40" t="str">
        <f t="shared" si="31"/>
        <v>INR  Eight Thousand Six Hundred &amp; Seventy Six  Only</v>
      </c>
      <c r="IE152" s="22">
        <v>1.02</v>
      </c>
      <c r="IF152" s="22" t="s">
        <v>38</v>
      </c>
      <c r="IG152" s="22" t="s">
        <v>39</v>
      </c>
      <c r="IH152" s="22">
        <v>213</v>
      </c>
      <c r="II152" s="22" t="s">
        <v>35</v>
      </c>
    </row>
    <row r="153" spans="1:243" s="21" customFormat="1" ht="13.5" customHeight="1">
      <c r="A153" s="71">
        <v>55.5</v>
      </c>
      <c r="B153" s="89" t="s">
        <v>187</v>
      </c>
      <c r="C153" s="70" t="s">
        <v>339</v>
      </c>
      <c r="D153" s="73">
        <v>15</v>
      </c>
      <c r="E153" s="73" t="s">
        <v>361</v>
      </c>
      <c r="F153" s="73">
        <v>215</v>
      </c>
      <c r="G153" s="23"/>
      <c r="H153" s="23"/>
      <c r="I153" s="35" t="s">
        <v>36</v>
      </c>
      <c r="J153" s="17">
        <f t="shared" si="32"/>
        <v>1</v>
      </c>
      <c r="K153" s="18" t="s">
        <v>46</v>
      </c>
      <c r="L153" s="18" t="s">
        <v>6</v>
      </c>
      <c r="M153" s="43"/>
      <c r="N153" s="23"/>
      <c r="O153" s="23"/>
      <c r="P153" s="42"/>
      <c r="Q153" s="23"/>
      <c r="R153" s="23"/>
      <c r="S153" s="42"/>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60">
        <f t="shared" si="33"/>
        <v>3225</v>
      </c>
      <c r="BB153" s="66">
        <f t="shared" si="30"/>
        <v>3225</v>
      </c>
      <c r="BC153" s="40" t="str">
        <f>SpellNumber(L153,BB153)</f>
        <v>INR  Three Thousand Two Hundred &amp; Twenty Five  Only</v>
      </c>
      <c r="IE153" s="22">
        <v>2</v>
      </c>
      <c r="IF153" s="22" t="s">
        <v>32</v>
      </c>
      <c r="IG153" s="22" t="s">
        <v>40</v>
      </c>
      <c r="IH153" s="22">
        <v>10</v>
      </c>
      <c r="II153" s="22" t="s">
        <v>35</v>
      </c>
    </row>
    <row r="154" spans="1:243" s="21" customFormat="1" ht="51">
      <c r="A154" s="71">
        <v>56</v>
      </c>
      <c r="B154" s="68" t="s">
        <v>188</v>
      </c>
      <c r="C154" s="70" t="s">
        <v>340</v>
      </c>
      <c r="D154" s="34"/>
      <c r="E154" s="15"/>
      <c r="F154" s="35"/>
      <c r="G154" s="16"/>
      <c r="H154" s="16"/>
      <c r="I154" s="35"/>
      <c r="J154" s="17"/>
      <c r="K154" s="18"/>
      <c r="L154" s="18"/>
      <c r="M154" s="19"/>
      <c r="N154" s="20"/>
      <c r="O154" s="20"/>
      <c r="P154" s="36"/>
      <c r="Q154" s="20"/>
      <c r="R154" s="20"/>
      <c r="S154" s="36"/>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8"/>
      <c r="BB154" s="39"/>
      <c r="BC154" s="40"/>
      <c r="IE154" s="22">
        <v>3</v>
      </c>
      <c r="IF154" s="22" t="s">
        <v>41</v>
      </c>
      <c r="IG154" s="22" t="s">
        <v>42</v>
      </c>
      <c r="IH154" s="22">
        <v>10</v>
      </c>
      <c r="II154" s="22" t="s">
        <v>35</v>
      </c>
    </row>
    <row r="155" spans="1:243" s="21" customFormat="1" ht="15">
      <c r="A155" s="71">
        <v>56.1</v>
      </c>
      <c r="B155" s="68" t="s">
        <v>189</v>
      </c>
      <c r="C155" s="70" t="s">
        <v>341</v>
      </c>
      <c r="D155" s="72">
        <v>50</v>
      </c>
      <c r="E155" s="72" t="s">
        <v>359</v>
      </c>
      <c r="F155" s="72">
        <v>213</v>
      </c>
      <c r="G155" s="23"/>
      <c r="H155" s="23"/>
      <c r="I155" s="35" t="s">
        <v>36</v>
      </c>
      <c r="J155" s="17">
        <f t="shared" si="32"/>
        <v>1</v>
      </c>
      <c r="K155" s="18" t="s">
        <v>46</v>
      </c>
      <c r="L155" s="18" t="s">
        <v>6</v>
      </c>
      <c r="M155" s="43"/>
      <c r="N155" s="23"/>
      <c r="O155" s="23"/>
      <c r="P155" s="42"/>
      <c r="Q155" s="23"/>
      <c r="R155" s="23"/>
      <c r="S155" s="42"/>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60">
        <f t="shared" si="33"/>
        <v>10650</v>
      </c>
      <c r="BB155" s="66">
        <f t="shared" si="30"/>
        <v>10650</v>
      </c>
      <c r="BC155" s="40" t="str">
        <f aca="true" t="shared" si="34" ref="BC155:BC166">SpellNumber(L155,BB155)</f>
        <v>INR  Ten Thousand Six Hundred &amp; Fifty  Only</v>
      </c>
      <c r="IE155" s="22">
        <v>1.01</v>
      </c>
      <c r="IF155" s="22" t="s">
        <v>37</v>
      </c>
      <c r="IG155" s="22" t="s">
        <v>33</v>
      </c>
      <c r="IH155" s="22">
        <v>123.223</v>
      </c>
      <c r="II155" s="22" t="s">
        <v>35</v>
      </c>
    </row>
    <row r="156" spans="1:243" s="21" customFormat="1" ht="28.5">
      <c r="A156" s="71">
        <v>56.2</v>
      </c>
      <c r="B156" s="68" t="s">
        <v>190</v>
      </c>
      <c r="C156" s="70" t="s">
        <v>342</v>
      </c>
      <c r="D156" s="72">
        <v>10</v>
      </c>
      <c r="E156" s="72" t="s">
        <v>361</v>
      </c>
      <c r="F156" s="72">
        <v>134</v>
      </c>
      <c r="G156" s="23"/>
      <c r="H156" s="23"/>
      <c r="I156" s="35" t="s">
        <v>36</v>
      </c>
      <c r="J156" s="17">
        <f t="shared" si="32"/>
        <v>1</v>
      </c>
      <c r="K156" s="18" t="s">
        <v>46</v>
      </c>
      <c r="L156" s="18" t="s">
        <v>6</v>
      </c>
      <c r="M156" s="43"/>
      <c r="N156" s="23"/>
      <c r="O156" s="23"/>
      <c r="P156" s="42"/>
      <c r="Q156" s="23"/>
      <c r="R156" s="23"/>
      <c r="S156" s="42"/>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44"/>
      <c r="AV156" s="37"/>
      <c r="AW156" s="37"/>
      <c r="AX156" s="37"/>
      <c r="AY156" s="37"/>
      <c r="AZ156" s="37"/>
      <c r="BA156" s="60">
        <f t="shared" si="33"/>
        <v>1340</v>
      </c>
      <c r="BB156" s="66">
        <f t="shared" si="30"/>
        <v>1340</v>
      </c>
      <c r="BC156" s="40" t="str">
        <f t="shared" si="34"/>
        <v>INR  One Thousand Three Hundred &amp; Forty  Only</v>
      </c>
      <c r="IE156" s="22">
        <v>1.02</v>
      </c>
      <c r="IF156" s="22" t="s">
        <v>38</v>
      </c>
      <c r="IG156" s="22" t="s">
        <v>39</v>
      </c>
      <c r="IH156" s="22">
        <v>213</v>
      </c>
      <c r="II156" s="22" t="s">
        <v>35</v>
      </c>
    </row>
    <row r="157" spans="1:243" s="21" customFormat="1" ht="15">
      <c r="A157" s="71">
        <v>56.3</v>
      </c>
      <c r="B157" s="68" t="s">
        <v>191</v>
      </c>
      <c r="C157" s="70" t="s">
        <v>343</v>
      </c>
      <c r="D157" s="72">
        <v>5</v>
      </c>
      <c r="E157" s="72" t="s">
        <v>361</v>
      </c>
      <c r="F157" s="72">
        <v>138</v>
      </c>
      <c r="G157" s="23"/>
      <c r="H157" s="23"/>
      <c r="I157" s="35" t="s">
        <v>36</v>
      </c>
      <c r="J157" s="17">
        <f t="shared" si="32"/>
        <v>1</v>
      </c>
      <c r="K157" s="18" t="s">
        <v>46</v>
      </c>
      <c r="L157" s="18" t="s">
        <v>6</v>
      </c>
      <c r="M157" s="43"/>
      <c r="N157" s="23"/>
      <c r="O157" s="23"/>
      <c r="P157" s="42"/>
      <c r="Q157" s="23"/>
      <c r="R157" s="23"/>
      <c r="S157" s="42"/>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60">
        <f t="shared" si="33"/>
        <v>690</v>
      </c>
      <c r="BB157" s="66">
        <f t="shared" si="30"/>
        <v>690</v>
      </c>
      <c r="BC157" s="40" t="str">
        <f t="shared" si="34"/>
        <v>INR  Six Hundred &amp; Ninety  Only</v>
      </c>
      <c r="IE157" s="22">
        <v>2</v>
      </c>
      <c r="IF157" s="22" t="s">
        <v>32</v>
      </c>
      <c r="IG157" s="22" t="s">
        <v>40</v>
      </c>
      <c r="IH157" s="22">
        <v>10</v>
      </c>
      <c r="II157" s="22" t="s">
        <v>35</v>
      </c>
    </row>
    <row r="158" spans="1:243" s="21" customFormat="1" ht="15">
      <c r="A158" s="71">
        <v>56.4</v>
      </c>
      <c r="B158" s="68" t="s">
        <v>192</v>
      </c>
      <c r="C158" s="70" t="s">
        <v>344</v>
      </c>
      <c r="D158" s="72">
        <v>8</v>
      </c>
      <c r="E158" s="72" t="s">
        <v>361</v>
      </c>
      <c r="F158" s="72">
        <v>117</v>
      </c>
      <c r="G158" s="23"/>
      <c r="H158" s="23"/>
      <c r="I158" s="35" t="s">
        <v>36</v>
      </c>
      <c r="J158" s="17">
        <f t="shared" si="32"/>
        <v>1</v>
      </c>
      <c r="K158" s="18" t="s">
        <v>46</v>
      </c>
      <c r="L158" s="18" t="s">
        <v>6</v>
      </c>
      <c r="M158" s="43"/>
      <c r="N158" s="23"/>
      <c r="O158" s="23"/>
      <c r="P158" s="42"/>
      <c r="Q158" s="23"/>
      <c r="R158" s="23"/>
      <c r="S158" s="42"/>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60">
        <f t="shared" si="33"/>
        <v>936</v>
      </c>
      <c r="BB158" s="66">
        <f t="shared" si="30"/>
        <v>936</v>
      </c>
      <c r="BC158" s="40" t="str">
        <f t="shared" si="34"/>
        <v>INR  Nine Hundred &amp; Thirty Six  Only</v>
      </c>
      <c r="IE158" s="22">
        <v>3</v>
      </c>
      <c r="IF158" s="22" t="s">
        <v>41</v>
      </c>
      <c r="IG158" s="22" t="s">
        <v>42</v>
      </c>
      <c r="IH158" s="22">
        <v>10</v>
      </c>
      <c r="II158" s="22" t="s">
        <v>35</v>
      </c>
    </row>
    <row r="159" spans="1:243" s="21" customFormat="1" ht="28.5">
      <c r="A159" s="71">
        <v>56.5</v>
      </c>
      <c r="B159" s="68" t="s">
        <v>193</v>
      </c>
      <c r="C159" s="70" t="s">
        <v>345</v>
      </c>
      <c r="D159" s="72">
        <v>10</v>
      </c>
      <c r="E159" s="72" t="s">
        <v>361</v>
      </c>
      <c r="F159" s="72">
        <v>136</v>
      </c>
      <c r="G159" s="23"/>
      <c r="H159" s="23"/>
      <c r="I159" s="35" t="s">
        <v>36</v>
      </c>
      <c r="J159" s="17">
        <f t="shared" si="32"/>
        <v>1</v>
      </c>
      <c r="K159" s="18" t="s">
        <v>46</v>
      </c>
      <c r="L159" s="18" t="s">
        <v>6</v>
      </c>
      <c r="M159" s="43"/>
      <c r="N159" s="23"/>
      <c r="O159" s="23"/>
      <c r="P159" s="42"/>
      <c r="Q159" s="23"/>
      <c r="R159" s="23"/>
      <c r="S159" s="42"/>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60">
        <f t="shared" si="33"/>
        <v>1360</v>
      </c>
      <c r="BB159" s="66">
        <f t="shared" si="30"/>
        <v>1360</v>
      </c>
      <c r="BC159" s="40" t="str">
        <f t="shared" si="34"/>
        <v>INR  One Thousand Three Hundred &amp; Sixty  Only</v>
      </c>
      <c r="IE159" s="22">
        <v>1.01</v>
      </c>
      <c r="IF159" s="22" t="s">
        <v>37</v>
      </c>
      <c r="IG159" s="22" t="s">
        <v>33</v>
      </c>
      <c r="IH159" s="22">
        <v>123.223</v>
      </c>
      <c r="II159" s="22" t="s">
        <v>35</v>
      </c>
    </row>
    <row r="160" spans="1:243" s="21" customFormat="1" ht="63.75">
      <c r="A160" s="71">
        <v>57</v>
      </c>
      <c r="B160" s="68" t="s">
        <v>194</v>
      </c>
      <c r="C160" s="70" t="s">
        <v>346</v>
      </c>
      <c r="D160" s="34"/>
      <c r="E160" s="15"/>
      <c r="F160" s="35"/>
      <c r="G160" s="16"/>
      <c r="H160" s="16"/>
      <c r="I160" s="35"/>
      <c r="J160" s="17"/>
      <c r="K160" s="18"/>
      <c r="L160" s="18"/>
      <c r="M160" s="19"/>
      <c r="N160" s="20"/>
      <c r="O160" s="20"/>
      <c r="P160" s="36"/>
      <c r="Q160" s="20"/>
      <c r="R160" s="20"/>
      <c r="S160" s="36"/>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8"/>
      <c r="BB160" s="39"/>
      <c r="BC160" s="40"/>
      <c r="IE160" s="22">
        <v>1.02</v>
      </c>
      <c r="IF160" s="22" t="s">
        <v>38</v>
      </c>
      <c r="IG160" s="22" t="s">
        <v>39</v>
      </c>
      <c r="IH160" s="22">
        <v>213</v>
      </c>
      <c r="II160" s="22" t="s">
        <v>35</v>
      </c>
    </row>
    <row r="161" spans="1:243" s="21" customFormat="1" ht="15">
      <c r="A161" s="71">
        <v>57.1</v>
      </c>
      <c r="B161" s="68" t="s">
        <v>189</v>
      </c>
      <c r="C161" s="70" t="s">
        <v>347</v>
      </c>
      <c r="D161" s="72">
        <v>50</v>
      </c>
      <c r="E161" s="72" t="s">
        <v>359</v>
      </c>
      <c r="F161" s="72">
        <v>160</v>
      </c>
      <c r="G161" s="23"/>
      <c r="H161" s="23"/>
      <c r="I161" s="35" t="s">
        <v>36</v>
      </c>
      <c r="J161" s="17">
        <f t="shared" si="32"/>
        <v>1</v>
      </c>
      <c r="K161" s="18" t="s">
        <v>46</v>
      </c>
      <c r="L161" s="18" t="s">
        <v>6</v>
      </c>
      <c r="M161" s="43"/>
      <c r="N161" s="23"/>
      <c r="O161" s="23"/>
      <c r="P161" s="42"/>
      <c r="Q161" s="23"/>
      <c r="R161" s="23"/>
      <c r="S161" s="42"/>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60">
        <f t="shared" si="33"/>
        <v>8000</v>
      </c>
      <c r="BB161" s="66">
        <f t="shared" si="30"/>
        <v>8000</v>
      </c>
      <c r="BC161" s="40" t="str">
        <f t="shared" si="34"/>
        <v>INR  Eight Thousand    Only</v>
      </c>
      <c r="IE161" s="22">
        <v>2</v>
      </c>
      <c r="IF161" s="22" t="s">
        <v>32</v>
      </c>
      <c r="IG161" s="22" t="s">
        <v>40</v>
      </c>
      <c r="IH161" s="22">
        <v>10</v>
      </c>
      <c r="II161" s="22" t="s">
        <v>35</v>
      </c>
    </row>
    <row r="162" spans="1:243" s="21" customFormat="1" ht="15">
      <c r="A162" s="71">
        <v>57.2</v>
      </c>
      <c r="B162" s="68" t="s">
        <v>192</v>
      </c>
      <c r="C162" s="70" t="s">
        <v>348</v>
      </c>
      <c r="D162" s="72">
        <v>10</v>
      </c>
      <c r="E162" s="72" t="s">
        <v>361</v>
      </c>
      <c r="F162" s="72">
        <v>108</v>
      </c>
      <c r="G162" s="23"/>
      <c r="H162" s="23"/>
      <c r="I162" s="35" t="s">
        <v>36</v>
      </c>
      <c r="J162" s="17">
        <f>IF(I162="Less(-)",-1,1)</f>
        <v>1</v>
      </c>
      <c r="K162" s="18" t="s">
        <v>46</v>
      </c>
      <c r="L162" s="18" t="s">
        <v>6</v>
      </c>
      <c r="M162" s="43"/>
      <c r="N162" s="23"/>
      <c r="O162" s="23"/>
      <c r="P162" s="42"/>
      <c r="Q162" s="23"/>
      <c r="R162" s="23"/>
      <c r="S162" s="42"/>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60">
        <f>total_amount_ba($B$2,$D$2,D162,F162,J162,K162,M162)</f>
        <v>1080</v>
      </c>
      <c r="BB162" s="66">
        <f t="shared" si="30"/>
        <v>1080</v>
      </c>
      <c r="BC162" s="40" t="str">
        <f t="shared" si="34"/>
        <v>INR  One Thousand  &amp;Eighty  Only</v>
      </c>
      <c r="IE162" s="22">
        <v>1.01</v>
      </c>
      <c r="IF162" s="22" t="s">
        <v>37</v>
      </c>
      <c r="IG162" s="22" t="s">
        <v>33</v>
      </c>
      <c r="IH162" s="22">
        <v>123.223</v>
      </c>
      <c r="II162" s="22" t="s">
        <v>35</v>
      </c>
    </row>
    <row r="163" spans="1:243" s="21" customFormat="1" ht="64.5" customHeight="1">
      <c r="A163" s="79">
        <v>58</v>
      </c>
      <c r="B163" s="77" t="s">
        <v>195</v>
      </c>
      <c r="C163" s="70" t="s">
        <v>349</v>
      </c>
      <c r="D163" s="34"/>
      <c r="E163" s="15"/>
      <c r="F163" s="35"/>
      <c r="G163" s="16"/>
      <c r="H163" s="16"/>
      <c r="I163" s="35"/>
      <c r="J163" s="17"/>
      <c r="K163" s="18"/>
      <c r="L163" s="18"/>
      <c r="M163" s="19"/>
      <c r="N163" s="20"/>
      <c r="O163" s="20"/>
      <c r="P163" s="36"/>
      <c r="Q163" s="20"/>
      <c r="R163" s="20"/>
      <c r="S163" s="36"/>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8"/>
      <c r="BB163" s="39"/>
      <c r="BC163" s="40"/>
      <c r="IE163" s="22">
        <v>1.02</v>
      </c>
      <c r="IF163" s="22" t="s">
        <v>38</v>
      </c>
      <c r="IG163" s="22" t="s">
        <v>39</v>
      </c>
      <c r="IH163" s="22">
        <v>213</v>
      </c>
      <c r="II163" s="22" t="s">
        <v>35</v>
      </c>
    </row>
    <row r="164" spans="1:243" s="21" customFormat="1" ht="76.5">
      <c r="A164" s="79">
        <v>58.1</v>
      </c>
      <c r="B164" s="68" t="s">
        <v>196</v>
      </c>
      <c r="C164" s="70" t="s">
        <v>350</v>
      </c>
      <c r="D164" s="34"/>
      <c r="E164" s="15"/>
      <c r="F164" s="35"/>
      <c r="G164" s="16"/>
      <c r="H164" s="16"/>
      <c r="I164" s="35"/>
      <c r="J164" s="17"/>
      <c r="K164" s="18"/>
      <c r="L164" s="18"/>
      <c r="M164" s="19"/>
      <c r="N164" s="20"/>
      <c r="O164" s="20"/>
      <c r="P164" s="36"/>
      <c r="Q164" s="20"/>
      <c r="R164" s="20"/>
      <c r="S164" s="36"/>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8"/>
      <c r="BB164" s="39"/>
      <c r="BC164" s="40"/>
      <c r="IE164" s="22">
        <v>2</v>
      </c>
      <c r="IF164" s="22" t="s">
        <v>32</v>
      </c>
      <c r="IG164" s="22" t="s">
        <v>40</v>
      </c>
      <c r="IH164" s="22">
        <v>10</v>
      </c>
      <c r="II164" s="22" t="s">
        <v>35</v>
      </c>
    </row>
    <row r="165" spans="1:243" s="21" customFormat="1" ht="63.75">
      <c r="A165" s="79">
        <v>58.2</v>
      </c>
      <c r="B165" s="68" t="s">
        <v>197</v>
      </c>
      <c r="C165" s="70" t="s">
        <v>351</v>
      </c>
      <c r="D165" s="34"/>
      <c r="E165" s="15"/>
      <c r="F165" s="35"/>
      <c r="G165" s="16"/>
      <c r="H165" s="16"/>
      <c r="I165" s="35"/>
      <c r="J165" s="17"/>
      <c r="K165" s="18"/>
      <c r="L165" s="18"/>
      <c r="M165" s="19"/>
      <c r="N165" s="20"/>
      <c r="O165" s="20"/>
      <c r="P165" s="36"/>
      <c r="Q165" s="20"/>
      <c r="R165" s="20"/>
      <c r="S165" s="36"/>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8"/>
      <c r="BB165" s="39"/>
      <c r="BC165" s="40"/>
      <c r="IE165" s="22">
        <v>3</v>
      </c>
      <c r="IF165" s="22" t="s">
        <v>41</v>
      </c>
      <c r="IG165" s="22" t="s">
        <v>42</v>
      </c>
      <c r="IH165" s="22">
        <v>10</v>
      </c>
      <c r="II165" s="22" t="s">
        <v>35</v>
      </c>
    </row>
    <row r="166" spans="1:243" s="21" customFormat="1" ht="51">
      <c r="A166" s="79">
        <v>58.3</v>
      </c>
      <c r="B166" s="68" t="s">
        <v>198</v>
      </c>
      <c r="C166" s="70" t="s">
        <v>352</v>
      </c>
      <c r="D166" s="72">
        <v>1</v>
      </c>
      <c r="E166" s="72" t="s">
        <v>370</v>
      </c>
      <c r="F166" s="72">
        <v>187975</v>
      </c>
      <c r="G166" s="23"/>
      <c r="H166" s="23"/>
      <c r="I166" s="35" t="s">
        <v>36</v>
      </c>
      <c r="J166" s="17">
        <f aca="true" t="shared" si="35" ref="J166:J171">IF(I166="Less(-)",-1,1)</f>
        <v>1</v>
      </c>
      <c r="K166" s="18" t="s">
        <v>46</v>
      </c>
      <c r="L166" s="18" t="s">
        <v>6</v>
      </c>
      <c r="M166" s="43"/>
      <c r="N166" s="23"/>
      <c r="O166" s="23"/>
      <c r="P166" s="42"/>
      <c r="Q166" s="23"/>
      <c r="R166" s="23"/>
      <c r="S166" s="42"/>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60">
        <f aca="true" t="shared" si="36" ref="BA166:BA171">total_amount_ba($B$2,$D$2,D166,F166,J166,K166,M166)</f>
        <v>187975</v>
      </c>
      <c r="BB166" s="66">
        <f t="shared" si="30"/>
        <v>187975</v>
      </c>
      <c r="BC166" s="40" t="str">
        <f t="shared" si="34"/>
        <v>INR  One Lakh Eighty Seven Thousand Nine Hundred &amp; Seventy Five  Only</v>
      </c>
      <c r="IE166" s="22">
        <v>1.02</v>
      </c>
      <c r="IF166" s="22" t="s">
        <v>38</v>
      </c>
      <c r="IG166" s="22" t="s">
        <v>39</v>
      </c>
      <c r="IH166" s="22">
        <v>213</v>
      </c>
      <c r="II166" s="22" t="s">
        <v>35</v>
      </c>
    </row>
    <row r="167" spans="1:243" s="21" customFormat="1" ht="63.75">
      <c r="A167" s="79">
        <v>59</v>
      </c>
      <c r="B167" s="81" t="s">
        <v>199</v>
      </c>
      <c r="C167" s="70" t="s">
        <v>353</v>
      </c>
      <c r="D167" s="72">
        <v>10</v>
      </c>
      <c r="E167" s="72" t="s">
        <v>371</v>
      </c>
      <c r="F167" s="72">
        <v>378</v>
      </c>
      <c r="G167" s="23"/>
      <c r="H167" s="23"/>
      <c r="I167" s="35" t="s">
        <v>36</v>
      </c>
      <c r="J167" s="17">
        <f t="shared" si="35"/>
        <v>1</v>
      </c>
      <c r="K167" s="18" t="s">
        <v>46</v>
      </c>
      <c r="L167" s="18" t="s">
        <v>6</v>
      </c>
      <c r="M167" s="43"/>
      <c r="N167" s="23"/>
      <c r="O167" s="23"/>
      <c r="P167" s="42"/>
      <c r="Q167" s="23"/>
      <c r="R167" s="23"/>
      <c r="S167" s="42"/>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60">
        <f t="shared" si="36"/>
        <v>3780</v>
      </c>
      <c r="BB167" s="66">
        <f t="shared" si="30"/>
        <v>3780</v>
      </c>
      <c r="BC167" s="40" t="str">
        <f>SpellNumber(L167,BB167)</f>
        <v>INR  Three Thousand Seven Hundred &amp; Eighty  Only</v>
      </c>
      <c r="IE167" s="22">
        <v>2</v>
      </c>
      <c r="IF167" s="22" t="s">
        <v>32</v>
      </c>
      <c r="IG167" s="22" t="s">
        <v>40</v>
      </c>
      <c r="IH167" s="22">
        <v>10</v>
      </c>
      <c r="II167" s="22" t="s">
        <v>35</v>
      </c>
    </row>
    <row r="168" spans="1:243" s="21" customFormat="1" ht="25.5">
      <c r="A168" s="79">
        <v>60</v>
      </c>
      <c r="B168" s="81" t="s">
        <v>200</v>
      </c>
      <c r="C168" s="70" t="s">
        <v>354</v>
      </c>
      <c r="D168" s="34"/>
      <c r="E168" s="15"/>
      <c r="F168" s="35"/>
      <c r="G168" s="16"/>
      <c r="H168" s="16"/>
      <c r="I168" s="35"/>
      <c r="J168" s="17"/>
      <c r="K168" s="18"/>
      <c r="L168" s="18"/>
      <c r="M168" s="19"/>
      <c r="N168" s="20"/>
      <c r="O168" s="20"/>
      <c r="P168" s="36"/>
      <c r="Q168" s="20"/>
      <c r="R168" s="20"/>
      <c r="S168" s="36"/>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8"/>
      <c r="BB168" s="39"/>
      <c r="BC168" s="40"/>
      <c r="IE168" s="22">
        <v>3</v>
      </c>
      <c r="IF168" s="22" t="s">
        <v>41</v>
      </c>
      <c r="IG168" s="22" t="s">
        <v>42</v>
      </c>
      <c r="IH168" s="22">
        <v>10</v>
      </c>
      <c r="II168" s="22" t="s">
        <v>35</v>
      </c>
    </row>
    <row r="169" spans="1:243" s="21" customFormat="1" ht="15">
      <c r="A169" s="71">
        <v>60.1</v>
      </c>
      <c r="B169" s="68" t="s">
        <v>201</v>
      </c>
      <c r="C169" s="70" t="s">
        <v>355</v>
      </c>
      <c r="D169" s="72">
        <v>15</v>
      </c>
      <c r="E169" s="72" t="s">
        <v>361</v>
      </c>
      <c r="F169" s="72">
        <v>28</v>
      </c>
      <c r="G169" s="23"/>
      <c r="H169" s="23"/>
      <c r="I169" s="35" t="s">
        <v>36</v>
      </c>
      <c r="J169" s="17">
        <f t="shared" si="35"/>
        <v>1</v>
      </c>
      <c r="K169" s="18" t="s">
        <v>46</v>
      </c>
      <c r="L169" s="18" t="s">
        <v>6</v>
      </c>
      <c r="M169" s="43"/>
      <c r="N169" s="23"/>
      <c r="O169" s="23"/>
      <c r="P169" s="42"/>
      <c r="Q169" s="23"/>
      <c r="R169" s="23"/>
      <c r="S169" s="42"/>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60">
        <f t="shared" si="36"/>
        <v>420</v>
      </c>
      <c r="BB169" s="66">
        <f t="shared" si="30"/>
        <v>420</v>
      </c>
      <c r="BC169" s="40" t="str">
        <f>SpellNumber(L169,BB169)</f>
        <v>INR  Four Hundred &amp; Twenty  Only</v>
      </c>
      <c r="IE169" s="22">
        <v>1.01</v>
      </c>
      <c r="IF169" s="22" t="s">
        <v>37</v>
      </c>
      <c r="IG169" s="22" t="s">
        <v>33</v>
      </c>
      <c r="IH169" s="22">
        <v>123.223</v>
      </c>
      <c r="II169" s="22" t="s">
        <v>35</v>
      </c>
    </row>
    <row r="170" spans="1:243" s="21" customFormat="1" ht="15">
      <c r="A170" s="71">
        <v>60.2</v>
      </c>
      <c r="B170" s="68" t="s">
        <v>202</v>
      </c>
      <c r="C170" s="70" t="s">
        <v>356</v>
      </c>
      <c r="D170" s="72">
        <v>4</v>
      </c>
      <c r="E170" s="72" t="s">
        <v>361</v>
      </c>
      <c r="F170" s="72">
        <v>42.5</v>
      </c>
      <c r="G170" s="23"/>
      <c r="H170" s="23"/>
      <c r="I170" s="35" t="s">
        <v>36</v>
      </c>
      <c r="J170" s="17">
        <f t="shared" si="35"/>
        <v>1</v>
      </c>
      <c r="K170" s="18" t="s">
        <v>46</v>
      </c>
      <c r="L170" s="18" t="s">
        <v>6</v>
      </c>
      <c r="M170" s="43"/>
      <c r="N170" s="23"/>
      <c r="O170" s="23"/>
      <c r="P170" s="42"/>
      <c r="Q170" s="23"/>
      <c r="R170" s="23"/>
      <c r="S170" s="42"/>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44"/>
      <c r="AV170" s="37"/>
      <c r="AW170" s="37"/>
      <c r="AX170" s="37"/>
      <c r="AY170" s="37"/>
      <c r="AZ170" s="37"/>
      <c r="BA170" s="60">
        <f t="shared" si="36"/>
        <v>170</v>
      </c>
      <c r="BB170" s="66">
        <f t="shared" si="30"/>
        <v>170</v>
      </c>
      <c r="BC170" s="40" t="str">
        <f>SpellNumber(L170,BB170)</f>
        <v>INR  One Hundred &amp; Seventy  Only</v>
      </c>
      <c r="IE170" s="22">
        <v>1.02</v>
      </c>
      <c r="IF170" s="22" t="s">
        <v>38</v>
      </c>
      <c r="IG170" s="22" t="s">
        <v>39</v>
      </c>
      <c r="IH170" s="22">
        <v>213</v>
      </c>
      <c r="II170" s="22" t="s">
        <v>35</v>
      </c>
    </row>
    <row r="171" spans="1:243" s="21" customFormat="1" ht="38.25">
      <c r="A171" s="71">
        <v>61</v>
      </c>
      <c r="B171" s="68" t="s">
        <v>203</v>
      </c>
      <c r="C171" s="70" t="s">
        <v>357</v>
      </c>
      <c r="D171" s="72">
        <v>1</v>
      </c>
      <c r="E171" s="72" t="s">
        <v>361</v>
      </c>
      <c r="F171" s="72">
        <v>388</v>
      </c>
      <c r="G171" s="23"/>
      <c r="H171" s="23"/>
      <c r="I171" s="35" t="s">
        <v>36</v>
      </c>
      <c r="J171" s="17">
        <f t="shared" si="35"/>
        <v>1</v>
      </c>
      <c r="K171" s="18" t="s">
        <v>46</v>
      </c>
      <c r="L171" s="18" t="s">
        <v>6</v>
      </c>
      <c r="M171" s="43"/>
      <c r="N171" s="23"/>
      <c r="O171" s="23"/>
      <c r="P171" s="42"/>
      <c r="Q171" s="23"/>
      <c r="R171" s="23"/>
      <c r="S171" s="42"/>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60">
        <f t="shared" si="36"/>
        <v>388</v>
      </c>
      <c r="BB171" s="66">
        <f t="shared" si="30"/>
        <v>388</v>
      </c>
      <c r="BC171" s="40" t="str">
        <f>SpellNumber(L171,BB171)</f>
        <v>INR  Three Hundred &amp; Eighty Eight  Only</v>
      </c>
      <c r="IE171" s="22">
        <v>2</v>
      </c>
      <c r="IF171" s="22" t="s">
        <v>32</v>
      </c>
      <c r="IG171" s="22" t="s">
        <v>40</v>
      </c>
      <c r="IH171" s="22">
        <v>10</v>
      </c>
      <c r="II171" s="22" t="s">
        <v>35</v>
      </c>
    </row>
    <row r="172" spans="1:243" s="21" customFormat="1" ht="34.5" customHeight="1">
      <c r="A172" s="46" t="s">
        <v>44</v>
      </c>
      <c r="B172" s="47"/>
      <c r="C172" s="48"/>
      <c r="D172" s="49"/>
      <c r="E172" s="49"/>
      <c r="F172" s="49"/>
      <c r="G172" s="49"/>
      <c r="H172" s="50"/>
      <c r="I172" s="50"/>
      <c r="J172" s="50"/>
      <c r="K172" s="50"/>
      <c r="L172" s="51"/>
      <c r="BA172" s="61">
        <f>SUM(BA13:BA171)</f>
        <v>2719049.38</v>
      </c>
      <c r="BB172" s="65">
        <f>SUM(BB13:BB171)</f>
        <v>2719049.38</v>
      </c>
      <c r="BC172" s="40" t="str">
        <f>SpellNumber($E$2,BB172)</f>
        <v>INR  Twenty Seven Lakh Nineteen Thousand  &amp;Forty Nine  and Paise Thirty Eight Only</v>
      </c>
      <c r="IE172" s="22">
        <v>4</v>
      </c>
      <c r="IF172" s="22" t="s">
        <v>38</v>
      </c>
      <c r="IG172" s="22" t="s">
        <v>43</v>
      </c>
      <c r="IH172" s="22">
        <v>10</v>
      </c>
      <c r="II172" s="22" t="s">
        <v>35</v>
      </c>
    </row>
    <row r="173" spans="1:243" s="26" customFormat="1" ht="33.75" customHeight="1">
      <c r="A173" s="47" t="s">
        <v>48</v>
      </c>
      <c r="B173" s="52"/>
      <c r="C173" s="24"/>
      <c r="D173" s="53"/>
      <c r="E173" s="54" t="s">
        <v>54</v>
      </c>
      <c r="F173" s="63"/>
      <c r="G173" s="55"/>
      <c r="H173" s="25"/>
      <c r="I173" s="25"/>
      <c r="J173" s="25"/>
      <c r="K173" s="56"/>
      <c r="L173" s="57"/>
      <c r="M173" s="58"/>
      <c r="O173" s="21"/>
      <c r="P173" s="21"/>
      <c r="Q173" s="21"/>
      <c r="R173" s="21"/>
      <c r="S173" s="21"/>
      <c r="BA173" s="62">
        <f>IF(ISBLANK(F173),0,IF(E173="Excess (+)",ROUND(BA172+(BA172*F173),2),IF(E173="Less (-)",ROUND(BA172+(BA172*F173*(-1)),2),IF(E173="At Par",BA172,0))))</f>
        <v>0</v>
      </c>
      <c r="BB173" s="64">
        <f>ROUND(BA173,0)</f>
        <v>0</v>
      </c>
      <c r="BC173" s="40" t="str">
        <f>SpellNumber($E$2,BA173)</f>
        <v>INR Zero Only</v>
      </c>
      <c r="IE173" s="27"/>
      <c r="IF173" s="27"/>
      <c r="IG173" s="27"/>
      <c r="IH173" s="27"/>
      <c r="II173" s="27"/>
    </row>
    <row r="174" spans="1:243" s="26" customFormat="1" ht="41.25" customHeight="1">
      <c r="A174" s="46" t="s">
        <v>47</v>
      </c>
      <c r="B174" s="46"/>
      <c r="C174" s="93" t="str">
        <f>SpellNumber($E$2,BA173)</f>
        <v>INR Zero Only</v>
      </c>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5"/>
      <c r="IE174" s="27"/>
      <c r="IF174" s="27"/>
      <c r="IG174" s="27"/>
      <c r="IH174" s="27"/>
      <c r="II174" s="27"/>
    </row>
    <row r="175" spans="3:243" s="12" customFormat="1" ht="15">
      <c r="C175" s="28"/>
      <c r="D175" s="28"/>
      <c r="E175" s="28"/>
      <c r="F175" s="28"/>
      <c r="G175" s="28"/>
      <c r="H175" s="28"/>
      <c r="I175" s="28"/>
      <c r="J175" s="28"/>
      <c r="K175" s="28"/>
      <c r="L175" s="28"/>
      <c r="M175" s="28"/>
      <c r="O175" s="28"/>
      <c r="BA175" s="28"/>
      <c r="BC175" s="28"/>
      <c r="IE175" s="13"/>
      <c r="IF175" s="13"/>
      <c r="IG175" s="13"/>
      <c r="IH175" s="13"/>
      <c r="II175" s="13"/>
    </row>
    <row r="176" ht="15"/>
    <row r="177" ht="15"/>
    <row r="178" ht="15"/>
    <row r="179" ht="15"/>
    <row r="180" ht="15"/>
    <row r="181" ht="15"/>
    <row r="182" ht="15"/>
    <row r="183" ht="15"/>
    <row r="184" ht="15"/>
    <row r="185" ht="15"/>
    <row r="186" ht="15"/>
    <row r="187" ht="15"/>
    <row r="188" ht="15"/>
    <row r="189" ht="15"/>
    <row r="190" ht="15"/>
  </sheetData>
  <sheetProtection password="EEC8" sheet="1" selectLockedCells="1"/>
  <mergeCells count="8">
    <mergeCell ref="A9:BC9"/>
    <mergeCell ref="C174:BC174"/>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3">
      <formula1>IF(E173="Select",-1,IF(E173="At Par",0,0))</formula1>
      <formula2>IF(E173="Select",-1,IF(E173="At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3">
      <formula1>0</formula1>
      <formula2>IF(E173&lt;&gt;"Select",99.9,0)</formula2>
    </dataValidation>
    <dataValidation type="list" allowBlank="1" showInputMessage="1" showErrorMessage="1" sqref="L169 L17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71">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51 G141:H150 G13:H27 G42 G127:H139 G29:H41 G140 G126 G113:H125 G112 G85:H111 G57:H69 G56 G84 G71:H83 G70 G28 G43:H55 G152:H17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20 M22:M24 M26:M29 M31:M32 M34:M43 M45:M51 M53:M58 M60:M62 M64 M66:M68 M70:M72 M74:M77 M79 M81 M83:M88 M90:M91 M93 M95 M97 M99:M100 M102 M104 M106:M108 M110:M115 M117 M119:M122 M124:M131 M133:M136 M138 M140:M141 M143:M147 M149:M153 M155:M159 M161:M162 M166:M167 M169:M171">
      <formula1>0</formula1>
      <formula2>999999999999999</formula2>
    </dataValidation>
    <dataValidation type="decimal" allowBlank="1" showInputMessage="1" showErrorMessage="1" promptTitle="Rate Entry" prompt="Please enter the Rate in Rupees for this item. " errorTitle="Invaid Entry" error="Only Numeric Values are allowed. " sqref="H42 H151 H140 H126 H112 H28 H84 H70 H56">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3">
      <formula1>0</formula1>
      <formula2>99.9</formula2>
    </dataValidation>
    <dataValidation type="list" allowBlank="1" showInputMessage="1" showErrorMessage="1" sqref="C2">
      <formula1>"Normal, SingleWindow, Alternate"</formula1>
    </dataValidation>
    <dataValidation type="list" allowBlank="1" showInputMessage="1" showErrorMessage="1" sqref="E173">
      <formula1>"Select, Excess (+), Less (-)"</formula1>
    </dataValidation>
    <dataValidation type="decimal" allowBlank="1" showInputMessage="1" showErrorMessage="1" promptTitle="Quantity" prompt="Please enter the Quantity for this item. " errorTitle="Invalid Entry" error="Only Numeric Values are allowed. " sqref="D13 F13 D15 F15 D21 F21 D25 F25 D30 F30 D33 F33 D44 F44 D52 F52 D59 F59 D63 F63 D65 F65 D69 F69 D73 F73 D78 F78 D80 F80 D82 F82 D89 F89 D92 F92 D94 F94 D96 F96 D98 F98 D101 F101 D103 F103 D105 F105 D109 F109 D116 F116 D118 F118 D123 F123 D132 F132 D137 F137 D139 F139 D142 F142 D148 F148 D154 F154 D160 F160 D163:D165 F163:F165 D168 F168">
      <formula1>0</formula1>
      <formula2>999999999999999</formula2>
    </dataValidation>
    <dataValidation allowBlank="1" showInputMessage="1" showErrorMessage="1" promptTitle="Units" prompt="Please enter Units in text" sqref="E13 E15 E21 E25 E30 E33 E44 E52 E59 E63 E65 E69 E73 E78 E80 E82 E89 E92 E94 E96 E98 E101 E103 E105 E109 E116 E118 E123 E132 E137 E139 E142 E148 E154 E160 E163:E165 E168"/>
    <dataValidation type="decimal" allowBlank="1" showInputMessage="1" showErrorMessage="1" promptTitle="Rate Entry" prompt="Please enter the Inspection Charges in Rupees for this item. " errorTitle="Invaid Entry" error="Only Numeric Values are allowed. " sqref="Q13:Q17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1">
      <formula1>0</formula1>
      <formula2>999999999999999</formula2>
    </dataValidation>
    <dataValidation allowBlank="1" showInputMessage="1" showErrorMessage="1" promptTitle="Itemcode/Make" prompt="Please enter text" sqref="C13:C171"/>
    <dataValidation type="list" showInputMessage="1" showErrorMessage="1" sqref="I13:I171">
      <formula1>"Excess(+), Less(-)"</formula1>
    </dataValidation>
    <dataValidation allowBlank="1" showInputMessage="1" showErrorMessage="1" promptTitle="Addition / Deduction" prompt="Please Choose the correct One" sqref="J13:J171"/>
    <dataValidation type="list" allowBlank="1" showInputMessage="1" showErrorMessage="1" sqref="K13:K171">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2" t="s">
        <v>2</v>
      </c>
      <c r="F6" s="102"/>
      <c r="G6" s="102"/>
      <c r="H6" s="102"/>
      <c r="I6" s="102"/>
      <c r="J6" s="102"/>
      <c r="K6" s="102"/>
    </row>
    <row r="7" spans="5:11" ht="15">
      <c r="E7" s="102"/>
      <c r="F7" s="102"/>
      <c r="G7" s="102"/>
      <c r="H7" s="102"/>
      <c r="I7" s="102"/>
      <c r="J7" s="102"/>
      <c r="K7" s="102"/>
    </row>
    <row r="8" spans="5:11" ht="15">
      <c r="E8" s="102"/>
      <c r="F8" s="102"/>
      <c r="G8" s="102"/>
      <c r="H8" s="102"/>
      <c r="I8" s="102"/>
      <c r="J8" s="102"/>
      <c r="K8" s="102"/>
    </row>
    <row r="9" spans="5:11" ht="15">
      <c r="E9" s="102"/>
      <c r="F9" s="102"/>
      <c r="G9" s="102"/>
      <c r="H9" s="102"/>
      <c r="I9" s="102"/>
      <c r="J9" s="102"/>
      <c r="K9" s="102"/>
    </row>
    <row r="10" spans="5:11" ht="15">
      <c r="E10" s="102"/>
      <c r="F10" s="102"/>
      <c r="G10" s="102"/>
      <c r="H10" s="102"/>
      <c r="I10" s="102"/>
      <c r="J10" s="102"/>
      <c r="K10" s="102"/>
    </row>
    <row r="11" spans="5:11" ht="15">
      <c r="E11" s="102"/>
      <c r="F11" s="102"/>
      <c r="G11" s="102"/>
      <c r="H11" s="102"/>
      <c r="I11" s="102"/>
      <c r="J11" s="102"/>
      <c r="K11" s="102"/>
    </row>
    <row r="12" spans="5:11" ht="15">
      <c r="E12" s="102"/>
      <c r="F12" s="102"/>
      <c r="G12" s="102"/>
      <c r="H12" s="102"/>
      <c r="I12" s="102"/>
      <c r="J12" s="102"/>
      <c r="K12" s="102"/>
    </row>
    <row r="13" spans="5:11" ht="15">
      <c r="E13" s="102"/>
      <c r="F13" s="102"/>
      <c r="G13" s="102"/>
      <c r="H13" s="102"/>
      <c r="I13" s="102"/>
      <c r="J13" s="102"/>
      <c r="K13" s="102"/>
    </row>
    <row r="14" spans="5:11" ht="15">
      <c r="E14" s="102"/>
      <c r="F14" s="102"/>
      <c r="G14" s="102"/>
      <c r="H14" s="102"/>
      <c r="I14" s="102"/>
      <c r="J14" s="102"/>
      <c r="K14" s="10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2022-10-15T11:47:01Z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