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'BoQ1'!$A$1:$BC$72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3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4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5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6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<sst xmlns="http://schemas.openxmlformats.org/spreadsheetml/2006/main" count="554" uniqueCount="175">
  <si>
    <t>Sl.
No.</t>
  </si>
  <si>
    <t>Item Code / Make</t>
  </si>
  <si>
    <t>Please Enable Macros to View BoQ information</t>
  </si>
  <si>
    <t>BoQ_Ver3.0</t>
  </si>
  <si>
    <t>Normal</t>
  </si>
  <si>
    <t>INR Only</t>
  </si>
  <si>
    <t>INR</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</si>
  <si>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</si>
  <si>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</si>
  <si>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</si>
  <si>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</si>
  <si>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</si>
  <si>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</si>
  <si>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</si>
  <si>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</si>
  <si>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</si>
  <si>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</si>
  <si>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</si>
  <si>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</si>
  <si>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</si>
  <si>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</si>
  <si>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</si>
  <si>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</si>
  <si>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</si>
  <si>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</si>
  <si>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</si>
  <si>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</si>
  <si>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</si>
  <si>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</si>
  <si>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</si>
  <si>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</si>
  <si>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</si>
  <si>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</si>
  <si>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</si>
  <si>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</si>
  <si>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</si>
  <si>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</si>
  <si>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</si>
  <si>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</si>
  <si>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</si>
  <si>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</si>
  <si>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</si>
  <si>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</si>
  <si>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</si>
  <si>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</si>
  <si>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Percentage</t>
  </si>
  <si>
    <t>Full Conversion</t>
  </si>
  <si>
    <t>Quoted Rate in Words</t>
  </si>
  <si>
    <t>Quoted Rate in Figures</t>
  </si>
  <si>
    <t>IOCL</t>
  </si>
  <si>
    <t>Select, At Par, Excess (+), Less (-)</t>
  </si>
  <si>
    <t>Name of the Bidder/ Bidding Firm / Company :</t>
  </si>
  <si>
    <r>
      <t xml:space="preserve">TOTAL AMOUNT  Without Taxes in
</t>
    </r>
    <r>
      <rPr>
        <b/>
        <sz val="11"/>
        <color indexed="10"/>
        <rFont val="Arial"/>
        <family val="2"/>
      </rPr>
      <t>Rs.      P</t>
    </r>
  </si>
  <si>
    <r>
      <t xml:space="preserve">Estimated Rate in
</t>
    </r>
    <r>
      <rPr>
        <b/>
        <sz val="11"/>
        <color indexed="10"/>
        <rFont val="Arial"/>
        <family val="2"/>
      </rPr>
      <t>Rs.      P</t>
    </r>
  </si>
  <si>
    <t>Select</t>
  </si>
  <si>
    <t>Wiring for circuit/ submain wiring alogwith earth wire the following sizes of FRLS PVC insulated copper conductor, single core cable in surface/ recessed medium class PVC conduit as required.</t>
  </si>
  <si>
    <t>2 x 16 Sqmm. + 1 x 6 sqmm earth wire</t>
  </si>
  <si>
    <t>Rewiring for light point/ fan point/ exhaust fan point/ call bell point with 1.5 sq.mm FRLS PVC insulated copper conductor single core cable and 1.5 sq.mm. FRLS PVC insulated copper conductor single core cable as earth wire in existing surface/ recessed steel conduit including dismantling as required.</t>
  </si>
  <si>
    <t>Group 'A'</t>
  </si>
  <si>
    <t>Supplying &amp; drawing following sizes of FRLS PVC insulated copper conductor, single core cable in  the existing surface / recessed steel / PVC conduit as reqd.</t>
  </si>
  <si>
    <t>1 x 1.5 Sq.mm..</t>
  </si>
  <si>
    <t>3 x 1.5 Sq.mm..</t>
  </si>
  <si>
    <t>3 x 4 Sq.mm..</t>
  </si>
  <si>
    <t>3 x 6 Sq.mm..</t>
  </si>
  <si>
    <t xml:space="preserve">Supplying and  drawing telephone cable of 2 pair 0.5  mm dia  FRLS  PVC insulated annealed copper conductor, unarmored telephone cable in the existing surface/ recessed steel/ PVC conduit as required. </t>
  </si>
  <si>
    <t>Supplying and fixing following piano type switch /socket on existing switch box/cover I/c connection etc as reqd.</t>
  </si>
  <si>
    <t>5/6 Amp switch</t>
  </si>
  <si>
    <t>2 way 5/6 amp switch</t>
  </si>
  <si>
    <t>15/16 Amp. switch</t>
  </si>
  <si>
    <t>3 Pin 5/6 Amp. socket outlet</t>
  </si>
  <si>
    <t>6 Pin 15/16 Amp. socket outlet.</t>
  </si>
  <si>
    <t>Telephone socket / jack outlet</t>
  </si>
  <si>
    <t>Call bell push</t>
  </si>
  <si>
    <t>Supplying and fixing 3 pin, 5 amp. Ceiling rose on the existing junction box/ wooden block including connection etc. as reqd.</t>
  </si>
  <si>
    <t xml:space="preserve">Supplying and fixing brass batten/ angle holder including connection etc. as required. </t>
  </si>
  <si>
    <t>Supplying and fixing call bell/ buzzer suitable for D.C./A.C. single phase, 230 volts, complete as required.</t>
  </si>
  <si>
    <t>Supplying and fixing following way, single pole and neutral, sheet steel, MCB distribution board, 240 volts, on surface/ recess, complete with tinned copper bus bar, neutral bus bar, earth bar, din bar, interconnections, powder painted including earthing etc. as required. (But without MCB/RCCB/Isolator)</t>
  </si>
  <si>
    <t>16-way , Double door</t>
  </si>
  <si>
    <t>Supplying and fixing of following ways surface/ recess mounting, vertical type, 415 V, TPN MCB distribution board of sheet steel, dust protected, duly powder painted, inclusive of 200 A tinned copper bus bar, common neutral link, earth bar, din bar for mounting MCBs (but without MCBs and incomer ) as required . (Note : Vertical type MCB TPDB is normally used where 3 phase outlets are required.)</t>
  </si>
  <si>
    <t>4 way (4 + 12), Double door</t>
  </si>
  <si>
    <t>Supplying and fixing 5 amps to 32 amps rating, 240 volts, 'C' series, MCB suitable for inductive load of following poles in the existing MCB DB complete with connections, testing and commissioning etc. as reqd.</t>
  </si>
  <si>
    <t>Single Pole</t>
  </si>
  <si>
    <t>Supplying and fixing following rating, double pole, (single phase
and neutral), 240 V, residual current circuit breaker (RCCB),
having a sensitivity current 30 mA in the existing MCB DB
complete with connections, testing and commissioning etc. as
required.</t>
  </si>
  <si>
    <t>63 A</t>
  </si>
  <si>
    <t>125 A,36KA,FPMCCB</t>
  </si>
  <si>
    <t>Earthing with G.I earth pipe 4.5 mtr long. 40 mm dia incluuding acessories, and providing masonary enclosure with cover plate having locking arrangement and watering pipe etc. with charcoal  and salt as required.</t>
  </si>
  <si>
    <t>S &amp; F following piano type switch /socket on existing switch box/cover I/c connection etc as reqd.</t>
  </si>
  <si>
    <t>Fan regulator switch  type rotary step</t>
  </si>
  <si>
    <t>Drawing of optical cable enhanced cat 5/cat 6/telephone/ networking /power cable in existing steel conduit pipe/GI /HDPE pipe including numbering of networking wire from room to rack as reqd.</t>
  </si>
  <si>
    <t>Providing and fixing following sizes of PVC casing and capping on surface as reqd.</t>
  </si>
  <si>
    <t>20 x 12 mm</t>
  </si>
  <si>
    <t>25 x 16 mm</t>
  </si>
  <si>
    <t>30x 15 mm</t>
  </si>
  <si>
    <t>32 x 12 mm</t>
  </si>
  <si>
    <t>S &amp; F wooden board of following sizes on surface  or in recessed with suitable size of phenolic laminated sheet cover in the front etc as reqd.</t>
  </si>
  <si>
    <t xml:space="preserve">100 mm x 100 mm </t>
  </si>
  <si>
    <t>175 mm x 100 mm</t>
  </si>
  <si>
    <t>200 mm x 150 mm</t>
  </si>
  <si>
    <t>200 mm x 250 mm</t>
  </si>
  <si>
    <t>Dismantling and refixing of switch / socket /regulator I/c cleaning, connecting, commissioning etc as reqd.</t>
  </si>
  <si>
    <t>Dismantling damaged DB/TPN Switches/ loose wire boxes along with all accessories and depositing the same in the store as reqd.</t>
  </si>
  <si>
    <t>Drum light 12W LED  Slim surface mounted round LED</t>
  </si>
  <si>
    <t xml:space="preserve">Bulk head fitting suitable for 60W GLS lamp,  Philips make or equvalent. </t>
  </si>
  <si>
    <t xml:space="preserve">Wall light stylo fitting 14W Havells make or equvalent. </t>
  </si>
  <si>
    <t>Supply, Installation, testing &amp; commissioning of AC ceiling fan of following sweep  220 volts  without  regulator I/c wiring the down rods of standard length up to 30 cm with 1.5 sq.mm. PVC insulated copper conductor single core cable etc as reqd.</t>
  </si>
  <si>
    <t xml:space="preserve"> 1200 mm </t>
  </si>
  <si>
    <r>
      <t>S &amp; F 3 mm thick phenolic laminated sheet on existing board with brass screw &amp; cup washer etc as reqd.</t>
    </r>
    <r>
      <rPr>
        <b/>
        <sz val="11"/>
        <color indexed="8"/>
        <rFont val="Times New Roman"/>
        <family val="1"/>
      </rPr>
      <t xml:space="preserve"> </t>
    </r>
  </si>
  <si>
    <r>
      <t>Fixing of RJ-45 modular box with cover plate or I/o box for internet  on surface/ recessed cutting the wall making good the same as required. ( box and cover plate will be supplied by dept.)</t>
    </r>
    <r>
      <rPr>
        <b/>
        <sz val="11"/>
        <color indexed="8"/>
        <rFont val="Times New Roman"/>
        <family val="1"/>
      </rPr>
      <t xml:space="preserve"> </t>
    </r>
  </si>
  <si>
    <t>Dismentaling and refixing of wooden board of any sizess on surface  or in recessed etc as reqd.</t>
  </si>
  <si>
    <t>Supplying, fixing, connecting, testing &amp; commissioning 10-60A, single phase meter 230V, 50 hz, digital LCD type electronic kWH electronic meter  i/c sealing the same (sealing material will be supplied by the dept.) Gurantee card having serial no. of the meter to be submitted in the dept. etc. as reqd.</t>
  </si>
  <si>
    <t>Mtr</t>
  </si>
  <si>
    <t>Points</t>
  </si>
  <si>
    <t>Mtr.</t>
  </si>
  <si>
    <t>Nos.</t>
  </si>
  <si>
    <t xml:space="preserve">Nos. </t>
  </si>
  <si>
    <t>Set</t>
  </si>
  <si>
    <t xml:space="preserve">Mtr.   </t>
  </si>
  <si>
    <t>Sq.inch</t>
  </si>
  <si>
    <t>item6</t>
  </si>
  <si>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</si>
  <si>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</si>
  <si>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</si>
  <si>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</si>
  <si>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</si>
  <si>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</si>
  <si>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</si>
  <si>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</si>
  <si>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</si>
  <si>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</si>
  <si>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</si>
  <si>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</si>
  <si>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</si>
  <si>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</si>
  <si>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</si>
  <si>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</si>
  <si>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</si>
  <si>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</si>
  <si>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</si>
  <si>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</si>
  <si>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</si>
  <si>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</si>
  <si>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</si>
  <si>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</si>
  <si>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</si>
  <si>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</si>
  <si>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</si>
  <si>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</si>
  <si>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</si>
  <si>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</si>
  <si>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</si>
  <si>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</si>
  <si>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</si>
  <si>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</si>
  <si>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</si>
  <si>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</si>
  <si>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</si>
  <si>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</si>
  <si>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</si>
  <si>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</si>
  <si>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</si>
  <si>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</si>
  <si>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</si>
  <si>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</si>
  <si>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</si>
  <si>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</si>
  <si>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</si>
  <si>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</si>
  <si>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</si>
  <si>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</si>
  <si>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</si>
  <si>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Tender Inviting Authority: Executive Engineer (Elect.)</t>
  </si>
  <si>
    <t>Name of Work: Modification / Renovation of electrical installation of vacate House No. 313, 351, 357, 3070, 377, 3056 and 3020 Type-3</t>
  </si>
  <si>
    <t>Contract No:  17/Elect/2022/258      Dated: 12.09.2022</t>
  </si>
  <si>
    <t>Providing and fixing following rating and breaking capacity and
pole MCCB with thermomagnetic release and terminal
spreaders in existing cubicle panel board including drilling holes
in cubicle panel, making connections, etc. as required.</t>
  </si>
  <si>
    <t>Supplying, fixing, connecting, commissioning and testing of the following luminaries light fixtures complete with all accessories and with/without lamp as required complete.</t>
  </si>
</sst>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
  </numFmts>
  <fonts count="79">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sz val="11"/>
      <name val="Times New Roman"/>
      <family val="1"/>
    </font>
    <font>
      <b/>
      <sz val="11"/>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1"/>
      <color indexed="18"/>
      <name val="Arial"/>
      <family val="2"/>
    </font>
    <font>
      <b/>
      <sz val="12"/>
      <color indexed="16"/>
      <name val="Arial"/>
      <family val="2"/>
    </font>
    <font>
      <b/>
      <sz val="14"/>
      <color indexed="17"/>
      <name val="Arial"/>
      <family val="2"/>
    </font>
    <font>
      <b/>
      <sz val="11"/>
      <color indexed="16"/>
      <name val="Arial"/>
      <family val="2"/>
    </font>
    <font>
      <sz val="11"/>
      <color indexed="8"/>
      <name val="Times New Roman"/>
      <family val="1"/>
    </font>
    <font>
      <b/>
      <u val="single"/>
      <sz val="16"/>
      <color indexed="10"/>
      <name val="Arial"/>
      <family val="2"/>
    </font>
    <font>
      <b/>
      <sz val="11"/>
      <name val="Times New Roman"/>
      <family val="1"/>
    </font>
    <font>
      <b/>
      <sz val="11"/>
      <color indexed="17"/>
      <name val="Times New Roman"/>
      <family val="1"/>
    </font>
    <font>
      <b/>
      <sz val="11"/>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1"/>
      <color rgb="FF000066"/>
      <name val="Arial"/>
      <family val="2"/>
    </font>
    <font>
      <b/>
      <sz val="12"/>
      <color rgb="FF800000"/>
      <name val="Arial"/>
      <family val="2"/>
    </font>
    <font>
      <b/>
      <sz val="14"/>
      <color theme="6" tint="-0.4999699890613556"/>
      <name val="Arial"/>
      <family val="2"/>
    </font>
    <font>
      <b/>
      <sz val="11"/>
      <color rgb="FF800000"/>
      <name val="Arial"/>
      <family val="2"/>
    </font>
    <font>
      <sz val="11"/>
      <color theme="1"/>
      <name val="Times New Roman"/>
      <family val="1"/>
    </font>
    <font>
      <b/>
      <u val="single"/>
      <sz val="16"/>
      <color rgb="FFFF0000"/>
      <name val="Arial"/>
      <family val="2"/>
    </font>
    <font>
      <sz val="11"/>
      <color rgb="FF000000"/>
      <name val="Times New Roman"/>
      <family val="1"/>
    </font>
    <font>
      <b/>
      <sz val="11"/>
      <color rgb="FF00B050"/>
      <name val="Times New Roman"/>
      <family val="1"/>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color rgb="FF000000"/>
      </left>
      <right style="thin">
        <color rgb="FF000000"/>
      </right>
      <top style="thin">
        <color rgb="FF000000"/>
      </top>
      <bottom style="thin">
        <color rgb="FF000000"/>
      </bottom>
    </border>
    <border>
      <left/>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7">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2"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3" xfId="59" applyNumberFormat="1" applyFont="1" applyFill="1" applyBorder="1" applyAlignment="1" applyProtection="1">
      <alignment horizontal="left" vertical="top" wrapText="1"/>
      <protection/>
    </xf>
    <xf numFmtId="0" fontId="2" fillId="0" borderId="12" xfId="59" applyNumberFormat="1" applyFont="1" applyFill="1" applyBorder="1" applyAlignment="1">
      <alignment horizontal="center" vertical="top" wrapText="1"/>
      <protection/>
    </xf>
    <xf numFmtId="0" fontId="70" fillId="0" borderId="10" xfId="59" applyNumberFormat="1" applyFont="1" applyFill="1" applyBorder="1" applyAlignment="1">
      <alignment vertical="top" wrapText="1"/>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3"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1"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11" fillId="0" borderId="0" xfId="59" applyNumberFormat="1" applyFill="1">
      <alignment/>
      <protection/>
    </xf>
    <xf numFmtId="2" fontId="72" fillId="0" borderId="11" xfId="59" applyNumberFormat="1" applyFont="1" applyFill="1" applyBorder="1" applyAlignment="1">
      <alignment vertical="top"/>
      <protection/>
    </xf>
    <xf numFmtId="10" fontId="73" fillId="33" borderId="10" xfId="64" applyNumberFormat="1" applyFont="1" applyFill="1" applyBorder="1" applyAlignment="1" applyProtection="1">
      <alignment horizontal="center" vertical="center"/>
      <protection locked="0"/>
    </xf>
    <xf numFmtId="2" fontId="6" fillId="0" borderId="15" xfId="59" applyNumberFormat="1" applyFont="1" applyFill="1" applyBorder="1" applyAlignment="1">
      <alignment horizontal="right" vertical="top"/>
      <protection/>
    </xf>
    <xf numFmtId="0" fontId="70" fillId="0" borderId="10" xfId="59" applyNumberFormat="1" applyFont="1" applyFill="1" applyBorder="1" applyAlignment="1">
      <alignment horizontal="center" vertical="top" wrapText="1"/>
      <protection/>
    </xf>
    <xf numFmtId="1" fontId="74" fillId="0" borderId="16" xfId="57" applyNumberFormat="1" applyFont="1" applyFill="1" applyBorder="1" applyAlignment="1">
      <alignment horizontal="center" vertical="top"/>
      <protection/>
    </xf>
    <xf numFmtId="0" fontId="74" fillId="0" borderId="16" xfId="57" applyFont="1" applyFill="1" applyBorder="1" applyAlignment="1">
      <alignment horizontal="justify" vertical="top" wrapText="1"/>
      <protection/>
    </xf>
    <xf numFmtId="173" fontId="74" fillId="0" borderId="16" xfId="57" applyNumberFormat="1" applyFont="1" applyFill="1" applyBorder="1" applyAlignment="1">
      <alignment horizontal="center" vertical="top"/>
      <protection/>
    </xf>
    <xf numFmtId="2" fontId="74" fillId="0" borderId="16" xfId="57" applyNumberFormat="1" applyFont="1" applyFill="1" applyBorder="1" applyAlignment="1">
      <alignment horizontal="center" vertical="top"/>
      <protection/>
    </xf>
    <xf numFmtId="0" fontId="17" fillId="0" borderId="11" xfId="0" applyFont="1" applyFill="1" applyBorder="1" applyAlignment="1">
      <alignment horizontal="center" vertical="top" wrapText="1"/>
    </xf>
    <xf numFmtId="0" fontId="17" fillId="0" borderId="11" xfId="0" applyFont="1" applyFill="1" applyBorder="1" applyAlignment="1">
      <alignment horizontal="justify" vertical="top" wrapText="1"/>
    </xf>
    <xf numFmtId="2" fontId="17" fillId="0" borderId="11" xfId="0" applyNumberFormat="1" applyFont="1" applyFill="1" applyBorder="1" applyAlignment="1">
      <alignment horizontal="center" vertical="top" wrapText="1"/>
    </xf>
    <xf numFmtId="0" fontId="74" fillId="0" borderId="11" xfId="0" applyFont="1" applyFill="1" applyBorder="1" applyAlignment="1">
      <alignment horizontal="justify" vertical="top" wrapText="1"/>
    </xf>
    <xf numFmtId="0" fontId="74" fillId="0" borderId="11" xfId="0" applyFont="1" applyFill="1" applyBorder="1" applyAlignment="1">
      <alignment horizontal="justify" vertical="top"/>
    </xf>
    <xf numFmtId="0" fontId="17" fillId="0" borderId="11" xfId="0" applyFont="1" applyFill="1" applyBorder="1" applyAlignment="1">
      <alignment horizontal="center" vertical="top"/>
    </xf>
    <xf numFmtId="0" fontId="2" fillId="0" borderId="13" xfId="57" applyNumberFormat="1" applyFont="1" applyFill="1" applyBorder="1" applyAlignment="1">
      <alignment horizontal="center" vertical="center" wrapText="1"/>
      <protection/>
    </xf>
    <xf numFmtId="0" fontId="2" fillId="0" borderId="14" xfId="57" applyNumberFormat="1" applyFont="1" applyFill="1" applyBorder="1" applyAlignment="1">
      <alignment horizontal="center" vertical="center" wrapText="1"/>
      <protection/>
    </xf>
    <xf numFmtId="0" fontId="2" fillId="0" borderId="17" xfId="57" applyNumberFormat="1" applyFont="1" applyFill="1" applyBorder="1" applyAlignment="1">
      <alignment horizontal="center" vertical="center" wrapText="1"/>
      <protection/>
    </xf>
    <xf numFmtId="0" fontId="6" fillId="0" borderId="13" xfId="59" applyNumberFormat="1" applyFont="1" applyFill="1" applyBorder="1" applyAlignment="1">
      <alignment horizontal="center" vertical="top" wrapText="1"/>
      <protection/>
    </xf>
    <xf numFmtId="0" fontId="6" fillId="0" borderId="14" xfId="59" applyNumberFormat="1" applyFont="1" applyFill="1" applyBorder="1" applyAlignment="1">
      <alignment horizontal="center" vertical="top" wrapText="1"/>
      <protection/>
    </xf>
    <xf numFmtId="0" fontId="6" fillId="0" borderId="17" xfId="59" applyNumberFormat="1" applyFont="1" applyFill="1" applyBorder="1" applyAlignment="1">
      <alignment horizontal="center" vertical="top" wrapText="1"/>
      <protection/>
    </xf>
    <xf numFmtId="0" fontId="75"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6" fillId="0" borderId="18" xfId="57" applyNumberFormat="1" applyFont="1" applyFill="1" applyBorder="1" applyAlignment="1" applyProtection="1">
      <alignment horizontal="center" wrapText="1"/>
      <protection locked="0"/>
    </xf>
    <xf numFmtId="0" fontId="2" fillId="33" borderId="13" xfId="59" applyNumberFormat="1" applyFont="1" applyFill="1" applyBorder="1" applyAlignment="1" applyProtection="1">
      <alignment horizontal="left" vertical="top"/>
      <protection locked="0"/>
    </xf>
    <xf numFmtId="0" fontId="2" fillId="0" borderId="14" xfId="59" applyNumberFormat="1" applyFont="1" applyFill="1" applyBorder="1" applyAlignment="1" applyProtection="1">
      <alignment horizontal="left" vertical="top"/>
      <protection locked="0"/>
    </xf>
    <xf numFmtId="0" fontId="2" fillId="0" borderId="17" xfId="59" applyNumberFormat="1" applyFont="1" applyFill="1" applyBorder="1" applyAlignment="1" applyProtection="1">
      <alignment horizontal="left" vertical="top"/>
      <protection locked="0"/>
    </xf>
    <xf numFmtId="0" fontId="10" fillId="0" borderId="0" xfId="0" applyFont="1" applyAlignment="1">
      <alignment horizontal="center" vertical="center"/>
    </xf>
    <xf numFmtId="0" fontId="76" fillId="0" borderId="11" xfId="59" applyNumberFormat="1" applyFont="1" applyFill="1" applyBorder="1" applyAlignment="1">
      <alignment horizontal="center" vertical="top" wrapText="1" readingOrder="1"/>
      <protection/>
    </xf>
    <xf numFmtId="172" fontId="17" fillId="0" borderId="11" xfId="59" applyNumberFormat="1" applyFont="1" applyFill="1" applyBorder="1" applyAlignment="1">
      <alignment vertical="top"/>
      <protection/>
    </xf>
    <xf numFmtId="0" fontId="17" fillId="0" borderId="11" xfId="57" applyNumberFormat="1" applyFont="1" applyFill="1" applyBorder="1" applyAlignment="1">
      <alignment horizontal="left" vertical="top"/>
      <protection/>
    </xf>
    <xf numFmtId="0" fontId="17" fillId="0" borderId="11" xfId="59" applyNumberFormat="1" applyFont="1" applyFill="1" applyBorder="1" applyAlignment="1">
      <alignment vertical="top"/>
      <protection/>
    </xf>
    <xf numFmtId="0" fontId="46" fillId="0" borderId="11" xfId="57" applyNumberFormat="1" applyFont="1" applyFill="1" applyBorder="1" applyAlignment="1" applyProtection="1">
      <alignment horizontal="right" vertical="top"/>
      <protection/>
    </xf>
    <xf numFmtId="0" fontId="17" fillId="0" borderId="11" xfId="57" applyNumberFormat="1" applyFont="1" applyFill="1" applyBorder="1" applyAlignment="1">
      <alignment vertical="top"/>
      <protection/>
    </xf>
    <xf numFmtId="0" fontId="46" fillId="0" borderId="11" xfId="57" applyNumberFormat="1" applyFont="1" applyFill="1" applyBorder="1" applyAlignment="1" applyProtection="1">
      <alignment horizontal="left" vertical="top"/>
      <protection locked="0"/>
    </xf>
    <xf numFmtId="0" fontId="17" fillId="0" borderId="11" xfId="57" applyNumberFormat="1" applyFont="1" applyFill="1" applyBorder="1" applyAlignment="1" applyProtection="1">
      <alignment vertical="top"/>
      <protection/>
    </xf>
    <xf numFmtId="0" fontId="46" fillId="0" borderId="19" xfId="57" applyNumberFormat="1" applyFont="1" applyFill="1" applyBorder="1" applyAlignment="1" applyProtection="1">
      <alignment horizontal="right" vertical="top"/>
      <protection locked="0"/>
    </xf>
    <xf numFmtId="0" fontId="46" fillId="0" borderId="20" xfId="57" applyNumberFormat="1" applyFont="1" applyFill="1" applyBorder="1" applyAlignment="1" applyProtection="1">
      <alignment horizontal="center" vertical="top" wrapText="1"/>
      <protection locked="0"/>
    </xf>
    <xf numFmtId="0" fontId="46" fillId="0" borderId="11" xfId="57" applyNumberFormat="1" applyFont="1" applyFill="1" applyBorder="1" applyAlignment="1" applyProtection="1">
      <alignment horizontal="center" vertical="top" wrapText="1"/>
      <protection locked="0"/>
    </xf>
    <xf numFmtId="0" fontId="46" fillId="0" borderId="21" xfId="59" applyNumberFormat="1" applyFont="1" applyFill="1" applyBorder="1" applyAlignment="1">
      <alignment horizontal="right" vertical="top"/>
      <protection/>
    </xf>
    <xf numFmtId="172" fontId="46" fillId="0" borderId="21" xfId="59" applyNumberFormat="1" applyFont="1" applyFill="1" applyBorder="1" applyAlignment="1">
      <alignment horizontal="right" vertical="top"/>
      <protection/>
    </xf>
    <xf numFmtId="0" fontId="17" fillId="0" borderId="11" xfId="59" applyNumberFormat="1" applyFont="1" applyFill="1" applyBorder="1" applyAlignment="1">
      <alignment vertical="top" wrapText="1"/>
      <protection/>
    </xf>
    <xf numFmtId="2" fontId="17" fillId="0" borderId="11" xfId="59" applyNumberFormat="1" applyFont="1" applyFill="1" applyBorder="1" applyAlignment="1">
      <alignment horizontal="center" vertical="top"/>
      <protection/>
    </xf>
    <xf numFmtId="2" fontId="17" fillId="0" borderId="11" xfId="59" applyNumberFormat="1" applyFont="1" applyFill="1" applyBorder="1" applyAlignment="1">
      <alignment vertical="top"/>
      <protection/>
    </xf>
    <xf numFmtId="0" fontId="46" fillId="0" borderId="11" xfId="57" applyNumberFormat="1" applyFont="1" applyFill="1" applyBorder="1" applyAlignment="1" applyProtection="1">
      <alignment horizontal="right" vertical="top"/>
      <protection locked="0"/>
    </xf>
    <xf numFmtId="0" fontId="46" fillId="33" borderId="19" xfId="57" applyNumberFormat="1" applyFont="1" applyFill="1" applyBorder="1" applyAlignment="1" applyProtection="1">
      <alignment horizontal="right" vertical="top"/>
      <protection locked="0"/>
    </xf>
    <xf numFmtId="0" fontId="46" fillId="0" borderId="10" xfId="57" applyNumberFormat="1" applyFont="1" applyFill="1" applyBorder="1" applyAlignment="1" applyProtection="1">
      <alignment horizontal="center" vertical="top" wrapText="1"/>
      <protection locked="0"/>
    </xf>
    <xf numFmtId="2" fontId="46" fillId="0" borderId="21" xfId="59" applyNumberFormat="1" applyFont="1" applyFill="1" applyBorder="1" applyAlignment="1">
      <alignment horizontal="right" vertical="top"/>
      <protection/>
    </xf>
    <xf numFmtId="2" fontId="46" fillId="0" borderId="21" xfId="58" applyNumberFormat="1" applyFont="1" applyFill="1" applyBorder="1" applyAlignment="1">
      <alignment horizontal="right" vertical="top"/>
      <protection/>
    </xf>
    <xf numFmtId="0" fontId="46" fillId="33" borderId="11" xfId="57" applyNumberFormat="1" applyFont="1" applyFill="1" applyBorder="1" applyAlignment="1" applyProtection="1">
      <alignment horizontal="right" vertical="top"/>
      <protection locked="0"/>
    </xf>
    <xf numFmtId="0" fontId="77" fillId="0" borderId="11" xfId="57" applyNumberFormat="1" applyFont="1" applyFill="1" applyBorder="1" applyAlignment="1" applyProtection="1">
      <alignment horizontal="center" vertical="top" wrapText="1"/>
      <protection locked="0"/>
    </xf>
    <xf numFmtId="0" fontId="46" fillId="0" borderId="11" xfId="59" applyNumberFormat="1" applyFont="1" applyFill="1" applyBorder="1" applyAlignment="1">
      <alignment horizontal="left" vertical="top"/>
      <protection/>
    </xf>
    <xf numFmtId="0" fontId="46" fillId="0" borderId="13" xfId="59" applyNumberFormat="1" applyFont="1" applyFill="1" applyBorder="1" applyAlignment="1">
      <alignment horizontal="left" vertical="top"/>
      <protection/>
    </xf>
    <xf numFmtId="0" fontId="17" fillId="0" borderId="12" xfId="59" applyNumberFormat="1" applyFont="1" applyFill="1" applyBorder="1" applyAlignment="1">
      <alignment vertical="top"/>
      <protection/>
    </xf>
    <xf numFmtId="0" fontId="17" fillId="0" borderId="22" xfId="59" applyNumberFormat="1" applyFont="1" applyFill="1" applyBorder="1" applyAlignment="1">
      <alignment vertical="top"/>
      <protection/>
    </xf>
    <xf numFmtId="0" fontId="48" fillId="0" borderId="14" xfId="59" applyNumberFormat="1" applyFont="1" applyFill="1" applyBorder="1" applyAlignment="1">
      <alignment vertical="top"/>
      <protection/>
    </xf>
    <xf numFmtId="0" fontId="17" fillId="0" borderId="14" xfId="59" applyNumberFormat="1" applyFont="1" applyFill="1" applyBorder="1" applyAlignment="1">
      <alignment vertical="top"/>
      <protection/>
    </xf>
    <xf numFmtId="0" fontId="17" fillId="0" borderId="0" xfId="57" applyNumberFormat="1" applyFont="1" applyFill="1" applyAlignment="1">
      <alignment vertical="top"/>
      <protection/>
    </xf>
    <xf numFmtId="2" fontId="48" fillId="0" borderId="11" xfId="59" applyNumberFormat="1" applyFont="1" applyFill="1" applyBorder="1" applyAlignment="1">
      <alignment vertical="top"/>
      <protection/>
    </xf>
    <xf numFmtId="2" fontId="48" fillId="0" borderId="17" xfId="59" applyNumberFormat="1" applyFont="1" applyFill="1" applyBorder="1" applyAlignment="1">
      <alignment vertical="top"/>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73"/>
  <sheetViews>
    <sheetView showGridLines="0" zoomScale="75" zoomScaleNormal="75" zoomScalePageLayoutView="0" workbookViewId="0" topLeftCell="A59">
      <selection activeCell="D71" sqref="D71"/>
    </sheetView>
  </sheetViews>
  <sheetFormatPr defaultColWidth="9.140625" defaultRowHeight="15"/>
  <cols>
    <col min="1" max="1" width="14.8515625" style="21" customWidth="1"/>
    <col min="2" max="2" width="44.57421875" style="21" customWidth="1"/>
    <col min="3" max="3" width="24.00390625" style="21" hidden="1" customWidth="1"/>
    <col min="4" max="4" width="15.140625" style="21" customWidth="1"/>
    <col min="5" max="5" width="14.140625" style="21" customWidth="1"/>
    <col min="6" max="6" width="15.57421875" style="21" customWidth="1"/>
    <col min="7" max="7" width="14.140625" style="21" hidden="1" customWidth="1"/>
    <col min="8" max="10" width="12.140625" style="21" hidden="1" customWidth="1"/>
    <col min="11" max="11" width="19.57421875" style="21" hidden="1" customWidth="1"/>
    <col min="12" max="12" width="14.28125" style="21" hidden="1" customWidth="1"/>
    <col min="13" max="13" width="17.421875" style="21" hidden="1" customWidth="1"/>
    <col min="14" max="14" width="15.28125" style="37" hidden="1" customWidth="1"/>
    <col min="15" max="15" width="14.28125" style="21" hidden="1" customWidth="1"/>
    <col min="16" max="16" width="17.28125" style="21" hidden="1" customWidth="1"/>
    <col min="17" max="17" width="18.421875" style="21" hidden="1" customWidth="1"/>
    <col min="18" max="18" width="17.421875" style="21" hidden="1" customWidth="1"/>
    <col min="19" max="19" width="14.7109375" style="21" hidden="1" customWidth="1"/>
    <col min="20" max="20" width="14.8515625" style="21" hidden="1" customWidth="1"/>
    <col min="21" max="21" width="16.421875" style="21" hidden="1" customWidth="1"/>
    <col min="22" max="22" width="13.00390625" style="21" hidden="1" customWidth="1"/>
    <col min="23" max="51" width="9.140625" style="21" hidden="1" customWidth="1"/>
    <col min="52" max="52" width="10.28125" style="21" hidden="1" customWidth="1"/>
    <col min="53" max="53" width="21.7109375" style="21" customWidth="1"/>
    <col min="54" max="54" width="18.8515625" style="21" hidden="1" customWidth="1"/>
    <col min="55" max="55" width="50.140625" style="21" customWidth="1"/>
    <col min="56" max="238" width="9.140625" style="21" customWidth="1"/>
    <col min="239" max="243" width="9.140625" style="22" customWidth="1"/>
    <col min="244" max="16384" width="9.140625" style="21" customWidth="1"/>
  </cols>
  <sheetData>
    <row r="1" spans="1:243" s="1" customFormat="1" ht="27" customHeight="1">
      <c r="A1" s="58" t="str">
        <f>B2&amp;" BoQ"</f>
        <v>Percentage BoQ</v>
      </c>
      <c r="B1" s="58"/>
      <c r="C1" s="58"/>
      <c r="D1" s="58"/>
      <c r="E1" s="58"/>
      <c r="F1" s="58"/>
      <c r="G1" s="58"/>
      <c r="H1" s="58"/>
      <c r="I1" s="58"/>
      <c r="J1" s="58"/>
      <c r="K1" s="58"/>
      <c r="L1" s="58"/>
      <c r="O1" s="2"/>
      <c r="P1" s="2"/>
      <c r="Q1" s="3"/>
      <c r="IE1" s="3"/>
      <c r="IF1" s="3"/>
      <c r="IG1" s="3"/>
      <c r="IH1" s="3"/>
      <c r="II1" s="3"/>
    </row>
    <row r="2" spans="1:17" s="1" customFormat="1" ht="25.5" customHeight="1" hidden="1">
      <c r="A2" s="23" t="s">
        <v>3</v>
      </c>
      <c r="B2" s="23" t="s">
        <v>45</v>
      </c>
      <c r="C2" s="23" t="s">
        <v>4</v>
      </c>
      <c r="D2" s="23" t="s">
        <v>5</v>
      </c>
      <c r="E2" s="23" t="s">
        <v>6</v>
      </c>
      <c r="J2" s="4"/>
      <c r="K2" s="4"/>
      <c r="L2" s="4"/>
      <c r="O2" s="2"/>
      <c r="P2" s="2"/>
      <c r="Q2" s="3"/>
    </row>
    <row r="3" spans="1:243" s="1" customFormat="1" ht="30" customHeight="1" hidden="1">
      <c r="A3" s="1" t="s">
        <v>50</v>
      </c>
      <c r="C3" s="1" t="s">
        <v>49</v>
      </c>
      <c r="IE3" s="3"/>
      <c r="IF3" s="3"/>
      <c r="IG3" s="3"/>
      <c r="IH3" s="3"/>
      <c r="II3" s="3"/>
    </row>
    <row r="4" spans="1:243" s="5" customFormat="1" ht="30.75" customHeight="1">
      <c r="A4" s="59" t="s">
        <v>170</v>
      </c>
      <c r="B4" s="59"/>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IE4" s="6"/>
      <c r="IF4" s="6"/>
      <c r="IG4" s="6"/>
      <c r="IH4" s="6"/>
      <c r="II4" s="6"/>
    </row>
    <row r="5" spans="1:243" s="5" customFormat="1" ht="30.75" customHeight="1">
      <c r="A5" s="59" t="s">
        <v>171</v>
      </c>
      <c r="B5" s="59"/>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IE5" s="6"/>
      <c r="IF5" s="6"/>
      <c r="IG5" s="6"/>
      <c r="IH5" s="6"/>
      <c r="II5" s="6"/>
    </row>
    <row r="6" spans="1:243" s="5" customFormat="1" ht="30.75" customHeight="1">
      <c r="A6" s="59" t="s">
        <v>172</v>
      </c>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IE6" s="6"/>
      <c r="IF6" s="6"/>
      <c r="IG6" s="6"/>
      <c r="IH6" s="6"/>
      <c r="II6" s="6"/>
    </row>
    <row r="7" spans="1:243" s="5" customFormat="1" ht="29.25" customHeight="1" hidden="1">
      <c r="A7" s="60" t="s">
        <v>7</v>
      </c>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IE7" s="6"/>
      <c r="IF7" s="6"/>
      <c r="IG7" s="6"/>
      <c r="IH7" s="6"/>
      <c r="II7" s="6"/>
    </row>
    <row r="8" spans="1:243" s="7" customFormat="1" ht="58.5" customHeight="1">
      <c r="A8" s="24" t="s">
        <v>51</v>
      </c>
      <c r="B8" s="61"/>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3"/>
      <c r="IE8" s="8"/>
      <c r="IF8" s="8"/>
      <c r="IG8" s="8"/>
      <c r="IH8" s="8"/>
      <c r="II8" s="8"/>
    </row>
    <row r="9" spans="1:243" s="9" customFormat="1" ht="61.5" customHeight="1">
      <c r="A9" s="52" t="s">
        <v>8</v>
      </c>
      <c r="B9" s="53"/>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c r="AR9" s="53"/>
      <c r="AS9" s="53"/>
      <c r="AT9" s="53"/>
      <c r="AU9" s="53"/>
      <c r="AV9" s="53"/>
      <c r="AW9" s="53"/>
      <c r="AX9" s="53"/>
      <c r="AY9" s="53"/>
      <c r="AZ9" s="53"/>
      <c r="BA9" s="53"/>
      <c r="BB9" s="53"/>
      <c r="BC9" s="54"/>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11" t="s">
        <v>15</v>
      </c>
      <c r="C11" s="11" t="s">
        <v>1</v>
      </c>
      <c r="D11" s="11" t="s">
        <v>16</v>
      </c>
      <c r="E11" s="11" t="s">
        <v>17</v>
      </c>
      <c r="F11" s="11" t="s">
        <v>53</v>
      </c>
      <c r="G11" s="11"/>
      <c r="H11" s="11"/>
      <c r="I11" s="11" t="s">
        <v>18</v>
      </c>
      <c r="J11" s="11" t="s">
        <v>19</v>
      </c>
      <c r="K11" s="11" t="s">
        <v>20</v>
      </c>
      <c r="L11" s="11" t="s">
        <v>21</v>
      </c>
      <c r="M11" s="25" t="s">
        <v>22</v>
      </c>
      <c r="N11" s="11" t="s">
        <v>23</v>
      </c>
      <c r="O11" s="11" t="s">
        <v>24</v>
      </c>
      <c r="P11" s="11" t="s">
        <v>25</v>
      </c>
      <c r="Q11" s="11" t="s">
        <v>26</v>
      </c>
      <c r="R11" s="11"/>
      <c r="S11" s="11"/>
      <c r="T11" s="11" t="s">
        <v>27</v>
      </c>
      <c r="U11" s="11" t="s">
        <v>28</v>
      </c>
      <c r="V11" s="11" t="s">
        <v>29</v>
      </c>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41" t="s">
        <v>52</v>
      </c>
      <c r="BB11" s="26" t="s">
        <v>30</v>
      </c>
      <c r="BC11" s="26" t="s">
        <v>31</v>
      </c>
      <c r="IE11" s="13"/>
      <c r="IF11" s="13"/>
      <c r="IG11" s="13"/>
      <c r="IH11" s="13"/>
      <c r="II11" s="13"/>
    </row>
    <row r="12" spans="1:243" s="12" customFormat="1" ht="30.75" customHeight="1">
      <c r="A12" s="14">
        <v>1</v>
      </c>
      <c r="B12" s="14">
        <v>2</v>
      </c>
      <c r="C12" s="14">
        <v>3</v>
      </c>
      <c r="D12" s="14">
        <v>3</v>
      </c>
      <c r="E12" s="14">
        <v>4</v>
      </c>
      <c r="F12" s="14">
        <v>5</v>
      </c>
      <c r="G12" s="14">
        <v>7</v>
      </c>
      <c r="H12" s="14">
        <v>8</v>
      </c>
      <c r="I12" s="14">
        <v>9</v>
      </c>
      <c r="J12" s="14">
        <v>10</v>
      </c>
      <c r="K12" s="14">
        <v>11</v>
      </c>
      <c r="L12" s="14">
        <v>12</v>
      </c>
      <c r="M12" s="14">
        <v>13</v>
      </c>
      <c r="N12" s="14">
        <v>14</v>
      </c>
      <c r="O12" s="14">
        <v>15</v>
      </c>
      <c r="P12" s="14">
        <v>16</v>
      </c>
      <c r="Q12" s="14">
        <v>17</v>
      </c>
      <c r="R12" s="14">
        <v>18</v>
      </c>
      <c r="S12" s="14">
        <v>19</v>
      </c>
      <c r="T12" s="14">
        <v>20</v>
      </c>
      <c r="U12" s="14">
        <v>21</v>
      </c>
      <c r="V12" s="14">
        <v>22</v>
      </c>
      <c r="W12" s="14">
        <v>23</v>
      </c>
      <c r="X12" s="14">
        <v>24</v>
      </c>
      <c r="Y12" s="14">
        <v>25</v>
      </c>
      <c r="Z12" s="14">
        <v>26</v>
      </c>
      <c r="AA12" s="14">
        <v>27</v>
      </c>
      <c r="AB12" s="14">
        <v>28</v>
      </c>
      <c r="AC12" s="14">
        <v>29</v>
      </c>
      <c r="AD12" s="14">
        <v>30</v>
      </c>
      <c r="AE12" s="14">
        <v>31</v>
      </c>
      <c r="AF12" s="14">
        <v>32</v>
      </c>
      <c r="AG12" s="14">
        <v>33</v>
      </c>
      <c r="AH12" s="14">
        <v>34</v>
      </c>
      <c r="AI12" s="14">
        <v>35</v>
      </c>
      <c r="AJ12" s="14">
        <v>36</v>
      </c>
      <c r="AK12" s="14">
        <v>37</v>
      </c>
      <c r="AL12" s="14">
        <v>38</v>
      </c>
      <c r="AM12" s="14">
        <v>39</v>
      </c>
      <c r="AN12" s="14">
        <v>40</v>
      </c>
      <c r="AO12" s="14">
        <v>41</v>
      </c>
      <c r="AP12" s="14">
        <v>42</v>
      </c>
      <c r="AQ12" s="14">
        <v>43</v>
      </c>
      <c r="AR12" s="14">
        <v>44</v>
      </c>
      <c r="AS12" s="14">
        <v>45</v>
      </c>
      <c r="AT12" s="14">
        <v>46</v>
      </c>
      <c r="AU12" s="14">
        <v>47</v>
      </c>
      <c r="AV12" s="14">
        <v>48</v>
      </c>
      <c r="AW12" s="14">
        <v>49</v>
      </c>
      <c r="AX12" s="14">
        <v>50</v>
      </c>
      <c r="AY12" s="14">
        <v>51</v>
      </c>
      <c r="AZ12" s="14">
        <v>52</v>
      </c>
      <c r="BA12" s="14">
        <v>6</v>
      </c>
      <c r="BB12" s="14">
        <v>54</v>
      </c>
      <c r="BC12" s="14">
        <v>7</v>
      </c>
      <c r="IE12" s="13"/>
      <c r="IF12" s="13"/>
      <c r="IG12" s="13"/>
      <c r="IH12" s="13"/>
      <c r="II12" s="13"/>
    </row>
    <row r="13" spans="1:243" s="15" customFormat="1" ht="75">
      <c r="A13" s="42">
        <v>1</v>
      </c>
      <c r="B13" s="43" t="s">
        <v>55</v>
      </c>
      <c r="C13" s="65" t="s">
        <v>33</v>
      </c>
      <c r="D13" s="66"/>
      <c r="E13" s="67"/>
      <c r="F13" s="68"/>
      <c r="G13" s="69"/>
      <c r="H13" s="69"/>
      <c r="I13" s="68"/>
      <c r="J13" s="70"/>
      <c r="K13" s="71"/>
      <c r="L13" s="71"/>
      <c r="M13" s="72"/>
      <c r="N13" s="73"/>
      <c r="O13" s="73"/>
      <c r="P13" s="74"/>
      <c r="Q13" s="73"/>
      <c r="R13" s="73"/>
      <c r="S13" s="74"/>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6"/>
      <c r="BB13" s="77"/>
      <c r="BC13" s="78"/>
      <c r="IE13" s="16">
        <v>1</v>
      </c>
      <c r="IF13" s="16" t="s">
        <v>32</v>
      </c>
      <c r="IG13" s="16" t="s">
        <v>33</v>
      </c>
      <c r="IH13" s="16">
        <v>10</v>
      </c>
      <c r="II13" s="16" t="s">
        <v>34</v>
      </c>
    </row>
    <row r="14" spans="1:243" s="15" customFormat="1" ht="30">
      <c r="A14" s="44">
        <v>1.1</v>
      </c>
      <c r="B14" s="43" t="s">
        <v>56</v>
      </c>
      <c r="C14" s="65" t="s">
        <v>39</v>
      </c>
      <c r="D14" s="79">
        <v>25</v>
      </c>
      <c r="E14" s="45" t="s">
        <v>110</v>
      </c>
      <c r="F14" s="80">
        <v>367</v>
      </c>
      <c r="G14" s="81"/>
      <c r="H14" s="69"/>
      <c r="I14" s="68" t="s">
        <v>36</v>
      </c>
      <c r="J14" s="70">
        <f>IF(I14="Less(-)",-1,1)</f>
        <v>1</v>
      </c>
      <c r="K14" s="71" t="s">
        <v>46</v>
      </c>
      <c r="L14" s="71" t="s">
        <v>6</v>
      </c>
      <c r="M14" s="82"/>
      <c r="N14" s="81"/>
      <c r="O14" s="81"/>
      <c r="P14" s="83"/>
      <c r="Q14" s="81"/>
      <c r="R14" s="81"/>
      <c r="S14" s="83"/>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84">
        <f>total_amount_ba($B$2,$D$2,D14,F14,J14,K14,M14)</f>
        <v>9175</v>
      </c>
      <c r="BB14" s="85">
        <f>BA14+SUM(N14:AZ14)</f>
        <v>9175</v>
      </c>
      <c r="BC14" s="78" t="str">
        <f>SpellNumber(L14,BB14)</f>
        <v>INR  Nine Thousand One Hundred &amp; Seventy Five  Only</v>
      </c>
      <c r="IE14" s="16">
        <v>1.01</v>
      </c>
      <c r="IF14" s="16" t="s">
        <v>37</v>
      </c>
      <c r="IG14" s="16" t="s">
        <v>33</v>
      </c>
      <c r="IH14" s="16">
        <v>123.223</v>
      </c>
      <c r="II14" s="16" t="s">
        <v>35</v>
      </c>
    </row>
    <row r="15" spans="1:243" s="15" customFormat="1" ht="135">
      <c r="A15" s="46">
        <v>2</v>
      </c>
      <c r="B15" s="47" t="s">
        <v>57</v>
      </c>
      <c r="C15" s="65" t="s">
        <v>40</v>
      </c>
      <c r="D15" s="66"/>
      <c r="E15" s="67"/>
      <c r="F15" s="68"/>
      <c r="G15" s="69"/>
      <c r="H15" s="69"/>
      <c r="I15" s="68"/>
      <c r="J15" s="70"/>
      <c r="K15" s="71"/>
      <c r="L15" s="71"/>
      <c r="M15" s="72"/>
      <c r="N15" s="73"/>
      <c r="O15" s="73"/>
      <c r="P15" s="74"/>
      <c r="Q15" s="73"/>
      <c r="R15" s="73"/>
      <c r="S15" s="74"/>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6"/>
      <c r="BB15" s="77"/>
      <c r="BC15" s="78"/>
      <c r="IE15" s="16">
        <v>1.02</v>
      </c>
      <c r="IF15" s="16" t="s">
        <v>38</v>
      </c>
      <c r="IG15" s="16" t="s">
        <v>39</v>
      </c>
      <c r="IH15" s="16">
        <v>213</v>
      </c>
      <c r="II15" s="16" t="s">
        <v>35</v>
      </c>
    </row>
    <row r="16" spans="1:243" s="15" customFormat="1" ht="30">
      <c r="A16" s="46">
        <v>2.1</v>
      </c>
      <c r="B16" s="47" t="s">
        <v>58</v>
      </c>
      <c r="C16" s="65" t="s">
        <v>42</v>
      </c>
      <c r="D16" s="79">
        <v>30</v>
      </c>
      <c r="E16" s="48" t="s">
        <v>111</v>
      </c>
      <c r="F16" s="80">
        <v>365</v>
      </c>
      <c r="G16" s="81"/>
      <c r="H16" s="81"/>
      <c r="I16" s="68" t="s">
        <v>36</v>
      </c>
      <c r="J16" s="70">
        <f>IF(I16="Less(-)",-1,1)</f>
        <v>1</v>
      </c>
      <c r="K16" s="71" t="s">
        <v>46</v>
      </c>
      <c r="L16" s="71" t="s">
        <v>6</v>
      </c>
      <c r="M16" s="86"/>
      <c r="N16" s="81"/>
      <c r="O16" s="81"/>
      <c r="P16" s="83"/>
      <c r="Q16" s="81"/>
      <c r="R16" s="81"/>
      <c r="S16" s="83"/>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84">
        <f>total_amount_ba($B$2,$D$2,D16,F16,J16,K16,M16)</f>
        <v>10950</v>
      </c>
      <c r="BB16" s="85">
        <f>BA16+SUM(N16:AZ16)</f>
        <v>10950</v>
      </c>
      <c r="BC16" s="78" t="str">
        <f>SpellNumber(L16,BB16)</f>
        <v>INR  Ten Thousand Nine Hundred &amp; Fifty  Only</v>
      </c>
      <c r="IE16" s="16">
        <v>2</v>
      </c>
      <c r="IF16" s="16" t="s">
        <v>32</v>
      </c>
      <c r="IG16" s="16" t="s">
        <v>40</v>
      </c>
      <c r="IH16" s="16">
        <v>10</v>
      </c>
      <c r="II16" s="16" t="s">
        <v>35</v>
      </c>
    </row>
    <row r="17" spans="1:243" s="15" customFormat="1" ht="60">
      <c r="A17" s="46">
        <v>3</v>
      </c>
      <c r="B17" s="47" t="s">
        <v>59</v>
      </c>
      <c r="C17" s="65" t="s">
        <v>43</v>
      </c>
      <c r="D17" s="66"/>
      <c r="E17" s="67"/>
      <c r="F17" s="68"/>
      <c r="G17" s="69"/>
      <c r="H17" s="69"/>
      <c r="I17" s="68"/>
      <c r="J17" s="70"/>
      <c r="K17" s="71"/>
      <c r="L17" s="71"/>
      <c r="M17" s="72"/>
      <c r="N17" s="73"/>
      <c r="O17" s="73"/>
      <c r="P17" s="74"/>
      <c r="Q17" s="73"/>
      <c r="R17" s="73"/>
      <c r="S17" s="74"/>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6"/>
      <c r="BB17" s="77"/>
      <c r="BC17" s="78"/>
      <c r="IE17" s="16">
        <v>3</v>
      </c>
      <c r="IF17" s="16" t="s">
        <v>41</v>
      </c>
      <c r="IG17" s="16" t="s">
        <v>42</v>
      </c>
      <c r="IH17" s="16">
        <v>10</v>
      </c>
      <c r="II17" s="16" t="s">
        <v>35</v>
      </c>
    </row>
    <row r="18" spans="1:243" s="15" customFormat="1" ht="15">
      <c r="A18" s="46">
        <v>3.1</v>
      </c>
      <c r="B18" s="47" t="s">
        <v>60</v>
      </c>
      <c r="C18" s="65" t="s">
        <v>118</v>
      </c>
      <c r="D18" s="79">
        <v>100</v>
      </c>
      <c r="E18" s="48" t="s">
        <v>112</v>
      </c>
      <c r="F18" s="80">
        <v>25</v>
      </c>
      <c r="G18" s="81"/>
      <c r="H18" s="81"/>
      <c r="I18" s="68" t="s">
        <v>36</v>
      </c>
      <c r="J18" s="70">
        <f aca="true" t="shared" si="0" ref="J18:J24">IF(I18="Less(-)",-1,1)</f>
        <v>1</v>
      </c>
      <c r="K18" s="71" t="s">
        <v>46</v>
      </c>
      <c r="L18" s="71" t="s">
        <v>6</v>
      </c>
      <c r="M18" s="86"/>
      <c r="N18" s="81"/>
      <c r="O18" s="81"/>
      <c r="P18" s="83"/>
      <c r="Q18" s="81"/>
      <c r="R18" s="81"/>
      <c r="S18" s="83"/>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84">
        <f aca="true" t="shared" si="1" ref="BA18:BA24">total_amount_ba($B$2,$D$2,D18,F18,J18,K18,M18)</f>
        <v>2500</v>
      </c>
      <c r="BB18" s="85">
        <f aca="true" t="shared" si="2" ref="BB18:BB46">BA18+SUM(N18:AZ18)</f>
        <v>2500</v>
      </c>
      <c r="BC18" s="78" t="str">
        <f aca="true" t="shared" si="3" ref="BC18:BC46">SpellNumber(L18,BB18)</f>
        <v>INR  Two Thousand Five Hundred    Only</v>
      </c>
      <c r="IE18" s="16">
        <v>1.01</v>
      </c>
      <c r="IF18" s="16" t="s">
        <v>37</v>
      </c>
      <c r="IG18" s="16" t="s">
        <v>33</v>
      </c>
      <c r="IH18" s="16">
        <v>123.223</v>
      </c>
      <c r="II18" s="16" t="s">
        <v>35</v>
      </c>
    </row>
    <row r="19" spans="1:243" s="15" customFormat="1" ht="15">
      <c r="A19" s="46">
        <v>3.2</v>
      </c>
      <c r="B19" s="47" t="s">
        <v>61</v>
      </c>
      <c r="C19" s="65" t="s">
        <v>119</v>
      </c>
      <c r="D19" s="79">
        <v>100</v>
      </c>
      <c r="E19" s="48" t="s">
        <v>112</v>
      </c>
      <c r="F19" s="80">
        <v>47</v>
      </c>
      <c r="G19" s="81"/>
      <c r="H19" s="81"/>
      <c r="I19" s="68" t="s">
        <v>36</v>
      </c>
      <c r="J19" s="70">
        <f t="shared" si="0"/>
        <v>1</v>
      </c>
      <c r="K19" s="71" t="s">
        <v>46</v>
      </c>
      <c r="L19" s="71" t="s">
        <v>6</v>
      </c>
      <c r="M19" s="86"/>
      <c r="N19" s="81"/>
      <c r="O19" s="81"/>
      <c r="P19" s="83"/>
      <c r="Q19" s="81"/>
      <c r="R19" s="81"/>
      <c r="S19" s="83"/>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87"/>
      <c r="AV19" s="75"/>
      <c r="AW19" s="75"/>
      <c r="AX19" s="75"/>
      <c r="AY19" s="75"/>
      <c r="AZ19" s="75"/>
      <c r="BA19" s="84">
        <f t="shared" si="1"/>
        <v>4700</v>
      </c>
      <c r="BB19" s="85">
        <f t="shared" si="2"/>
        <v>4700</v>
      </c>
      <c r="BC19" s="78" t="str">
        <f t="shared" si="3"/>
        <v>INR  Four Thousand Seven Hundred    Only</v>
      </c>
      <c r="IE19" s="16">
        <v>1.02</v>
      </c>
      <c r="IF19" s="16" t="s">
        <v>38</v>
      </c>
      <c r="IG19" s="16" t="s">
        <v>39</v>
      </c>
      <c r="IH19" s="16">
        <v>213</v>
      </c>
      <c r="II19" s="16" t="s">
        <v>35</v>
      </c>
    </row>
    <row r="20" spans="1:243" s="15" customFormat="1" ht="30">
      <c r="A20" s="46">
        <v>3.3</v>
      </c>
      <c r="B20" s="47" t="s">
        <v>62</v>
      </c>
      <c r="C20" s="65" t="s">
        <v>120</v>
      </c>
      <c r="D20" s="79">
        <v>250</v>
      </c>
      <c r="E20" s="48" t="s">
        <v>112</v>
      </c>
      <c r="F20" s="80">
        <v>103</v>
      </c>
      <c r="G20" s="81"/>
      <c r="H20" s="81"/>
      <c r="I20" s="68" t="s">
        <v>36</v>
      </c>
      <c r="J20" s="70">
        <f t="shared" si="0"/>
        <v>1</v>
      </c>
      <c r="K20" s="71" t="s">
        <v>46</v>
      </c>
      <c r="L20" s="71" t="s">
        <v>6</v>
      </c>
      <c r="M20" s="86"/>
      <c r="N20" s="81"/>
      <c r="O20" s="81"/>
      <c r="P20" s="83"/>
      <c r="Q20" s="81"/>
      <c r="R20" s="81"/>
      <c r="S20" s="83"/>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84">
        <f t="shared" si="1"/>
        <v>25750</v>
      </c>
      <c r="BB20" s="85">
        <f t="shared" si="2"/>
        <v>25750</v>
      </c>
      <c r="BC20" s="78" t="str">
        <f t="shared" si="3"/>
        <v>INR  Twenty Five Thousand Seven Hundred &amp; Fifty  Only</v>
      </c>
      <c r="IE20" s="16">
        <v>2</v>
      </c>
      <c r="IF20" s="16" t="s">
        <v>32</v>
      </c>
      <c r="IG20" s="16" t="s">
        <v>40</v>
      </c>
      <c r="IH20" s="16">
        <v>10</v>
      </c>
      <c r="II20" s="16" t="s">
        <v>35</v>
      </c>
    </row>
    <row r="21" spans="1:243" s="15" customFormat="1" ht="15">
      <c r="A21" s="46">
        <v>3.4</v>
      </c>
      <c r="B21" s="47" t="s">
        <v>63</v>
      </c>
      <c r="C21" s="65" t="s">
        <v>121</v>
      </c>
      <c r="D21" s="79">
        <v>50</v>
      </c>
      <c r="E21" s="48" t="s">
        <v>112</v>
      </c>
      <c r="F21" s="80">
        <v>146</v>
      </c>
      <c r="G21" s="81"/>
      <c r="H21" s="81"/>
      <c r="I21" s="68" t="s">
        <v>36</v>
      </c>
      <c r="J21" s="70">
        <f t="shared" si="0"/>
        <v>1</v>
      </c>
      <c r="K21" s="71" t="s">
        <v>46</v>
      </c>
      <c r="L21" s="71" t="s">
        <v>6</v>
      </c>
      <c r="M21" s="86"/>
      <c r="N21" s="81"/>
      <c r="O21" s="81"/>
      <c r="P21" s="83"/>
      <c r="Q21" s="81"/>
      <c r="R21" s="81"/>
      <c r="S21" s="83"/>
      <c r="T21" s="75"/>
      <c r="U21" s="75"/>
      <c r="V21" s="75"/>
      <c r="W21" s="75"/>
      <c r="X21" s="75"/>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84">
        <f t="shared" si="1"/>
        <v>7300</v>
      </c>
      <c r="BB21" s="85">
        <f t="shared" si="2"/>
        <v>7300</v>
      </c>
      <c r="BC21" s="78" t="str">
        <f t="shared" si="3"/>
        <v>INR  Seven Thousand Three Hundred    Only</v>
      </c>
      <c r="IE21" s="16">
        <v>3</v>
      </c>
      <c r="IF21" s="16" t="s">
        <v>41</v>
      </c>
      <c r="IG21" s="16" t="s">
        <v>42</v>
      </c>
      <c r="IH21" s="16">
        <v>10</v>
      </c>
      <c r="II21" s="16" t="s">
        <v>35</v>
      </c>
    </row>
    <row r="22" spans="1:243" s="15" customFormat="1" ht="90">
      <c r="A22" s="46">
        <v>4</v>
      </c>
      <c r="B22" s="49" t="s">
        <v>64</v>
      </c>
      <c r="C22" s="65" t="s">
        <v>122</v>
      </c>
      <c r="D22" s="79">
        <v>140</v>
      </c>
      <c r="E22" s="48" t="s">
        <v>112</v>
      </c>
      <c r="F22" s="80">
        <v>18</v>
      </c>
      <c r="G22" s="81"/>
      <c r="H22" s="81"/>
      <c r="I22" s="68" t="s">
        <v>36</v>
      </c>
      <c r="J22" s="70">
        <f t="shared" si="0"/>
        <v>1</v>
      </c>
      <c r="K22" s="71" t="s">
        <v>46</v>
      </c>
      <c r="L22" s="71" t="s">
        <v>6</v>
      </c>
      <c r="M22" s="86"/>
      <c r="N22" s="81"/>
      <c r="O22" s="81"/>
      <c r="P22" s="83"/>
      <c r="Q22" s="81"/>
      <c r="R22" s="81"/>
      <c r="S22" s="83"/>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84">
        <f t="shared" si="1"/>
        <v>2520</v>
      </c>
      <c r="BB22" s="85">
        <f t="shared" si="2"/>
        <v>2520</v>
      </c>
      <c r="BC22" s="78" t="str">
        <f t="shared" si="3"/>
        <v>INR  Two Thousand Five Hundred &amp; Twenty  Only</v>
      </c>
      <c r="IE22" s="16">
        <v>1.01</v>
      </c>
      <c r="IF22" s="16" t="s">
        <v>37</v>
      </c>
      <c r="IG22" s="16" t="s">
        <v>33</v>
      </c>
      <c r="IH22" s="16">
        <v>123.223</v>
      </c>
      <c r="II22" s="16" t="s">
        <v>35</v>
      </c>
    </row>
    <row r="23" spans="1:243" s="15" customFormat="1" ht="45">
      <c r="A23" s="42">
        <v>5</v>
      </c>
      <c r="B23" s="43" t="s">
        <v>65</v>
      </c>
      <c r="C23" s="65" t="s">
        <v>123</v>
      </c>
      <c r="D23" s="66"/>
      <c r="E23" s="67"/>
      <c r="F23" s="68"/>
      <c r="G23" s="69"/>
      <c r="H23" s="69"/>
      <c r="I23" s="68"/>
      <c r="J23" s="70"/>
      <c r="K23" s="71"/>
      <c r="L23" s="71"/>
      <c r="M23" s="72"/>
      <c r="N23" s="73"/>
      <c r="O23" s="73"/>
      <c r="P23" s="74"/>
      <c r="Q23" s="73"/>
      <c r="R23" s="73"/>
      <c r="S23" s="74"/>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6"/>
      <c r="BB23" s="77"/>
      <c r="BC23" s="78"/>
      <c r="IE23" s="16">
        <v>1.02</v>
      </c>
      <c r="IF23" s="16" t="s">
        <v>38</v>
      </c>
      <c r="IG23" s="16" t="s">
        <v>39</v>
      </c>
      <c r="IH23" s="16">
        <v>213</v>
      </c>
      <c r="II23" s="16" t="s">
        <v>35</v>
      </c>
    </row>
    <row r="24" spans="1:243" s="15" customFormat="1" ht="30">
      <c r="A24" s="44">
        <v>5.1</v>
      </c>
      <c r="B24" s="43" t="s">
        <v>66</v>
      </c>
      <c r="C24" s="65" t="s">
        <v>124</v>
      </c>
      <c r="D24" s="79">
        <v>320</v>
      </c>
      <c r="E24" s="45" t="s">
        <v>113</v>
      </c>
      <c r="F24" s="80">
        <v>39</v>
      </c>
      <c r="G24" s="81"/>
      <c r="H24" s="81"/>
      <c r="I24" s="68" t="s">
        <v>36</v>
      </c>
      <c r="J24" s="70">
        <f t="shared" si="0"/>
        <v>1</v>
      </c>
      <c r="K24" s="71" t="s">
        <v>46</v>
      </c>
      <c r="L24" s="71" t="s">
        <v>6</v>
      </c>
      <c r="M24" s="86"/>
      <c r="N24" s="81"/>
      <c r="O24" s="81"/>
      <c r="P24" s="83"/>
      <c r="Q24" s="81"/>
      <c r="R24" s="81"/>
      <c r="S24" s="83"/>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84">
        <f t="shared" si="1"/>
        <v>12480</v>
      </c>
      <c r="BB24" s="85">
        <f t="shared" si="2"/>
        <v>12480</v>
      </c>
      <c r="BC24" s="78" t="str">
        <f t="shared" si="3"/>
        <v>INR  Twelve Thousand Four Hundred &amp; Eighty  Only</v>
      </c>
      <c r="IE24" s="16">
        <v>2</v>
      </c>
      <c r="IF24" s="16" t="s">
        <v>32</v>
      </c>
      <c r="IG24" s="16" t="s">
        <v>40</v>
      </c>
      <c r="IH24" s="16">
        <v>10</v>
      </c>
      <c r="II24" s="16" t="s">
        <v>35</v>
      </c>
    </row>
    <row r="25" spans="1:243" s="15" customFormat="1" ht="15">
      <c r="A25" s="44">
        <v>5.2</v>
      </c>
      <c r="B25" s="43" t="s">
        <v>67</v>
      </c>
      <c r="C25" s="65" t="s">
        <v>125</v>
      </c>
      <c r="D25" s="79">
        <v>13</v>
      </c>
      <c r="E25" s="45" t="s">
        <v>113</v>
      </c>
      <c r="F25" s="80">
        <v>47</v>
      </c>
      <c r="G25" s="81"/>
      <c r="H25" s="81"/>
      <c r="I25" s="68" t="s">
        <v>36</v>
      </c>
      <c r="J25" s="70">
        <f>IF(I25="Less(-)",-1,1)</f>
        <v>1</v>
      </c>
      <c r="K25" s="71" t="s">
        <v>46</v>
      </c>
      <c r="L25" s="71" t="s">
        <v>6</v>
      </c>
      <c r="M25" s="86"/>
      <c r="N25" s="81"/>
      <c r="O25" s="81"/>
      <c r="P25" s="83"/>
      <c r="Q25" s="81"/>
      <c r="R25" s="81"/>
      <c r="S25" s="83"/>
      <c r="T25" s="75"/>
      <c r="U25" s="75"/>
      <c r="V25" s="75"/>
      <c r="W25" s="75"/>
      <c r="X25" s="75"/>
      <c r="Y25" s="75"/>
      <c r="Z25" s="75"/>
      <c r="AA25" s="75"/>
      <c r="AB25" s="75"/>
      <c r="AC25" s="75"/>
      <c r="AD25" s="75"/>
      <c r="AE25" s="75"/>
      <c r="AF25" s="75"/>
      <c r="AG25" s="75"/>
      <c r="AH25" s="75"/>
      <c r="AI25" s="75"/>
      <c r="AJ25" s="75"/>
      <c r="AK25" s="75"/>
      <c r="AL25" s="75"/>
      <c r="AM25" s="75"/>
      <c r="AN25" s="75"/>
      <c r="AO25" s="75"/>
      <c r="AP25" s="75"/>
      <c r="AQ25" s="75"/>
      <c r="AR25" s="75"/>
      <c r="AS25" s="75"/>
      <c r="AT25" s="75"/>
      <c r="AU25" s="75"/>
      <c r="AV25" s="75"/>
      <c r="AW25" s="75"/>
      <c r="AX25" s="75"/>
      <c r="AY25" s="75"/>
      <c r="AZ25" s="75"/>
      <c r="BA25" s="84">
        <f>total_amount_ba($B$2,$D$2,D25,F25,J25,K25,M25)</f>
        <v>611</v>
      </c>
      <c r="BB25" s="85">
        <f t="shared" si="2"/>
        <v>611</v>
      </c>
      <c r="BC25" s="78" t="str">
        <f t="shared" si="3"/>
        <v>INR  Six Hundred &amp; Eleven  Only</v>
      </c>
      <c r="IE25" s="16">
        <v>1.01</v>
      </c>
      <c r="IF25" s="16" t="s">
        <v>37</v>
      </c>
      <c r="IG25" s="16" t="s">
        <v>33</v>
      </c>
      <c r="IH25" s="16">
        <v>123.223</v>
      </c>
      <c r="II25" s="16" t="s">
        <v>35</v>
      </c>
    </row>
    <row r="26" spans="1:243" s="15" customFormat="1" ht="30">
      <c r="A26" s="44">
        <v>5.3</v>
      </c>
      <c r="B26" s="43" t="s">
        <v>68</v>
      </c>
      <c r="C26" s="65" t="s">
        <v>126</v>
      </c>
      <c r="D26" s="79">
        <v>70</v>
      </c>
      <c r="E26" s="45" t="s">
        <v>113</v>
      </c>
      <c r="F26" s="80">
        <v>96</v>
      </c>
      <c r="G26" s="81"/>
      <c r="H26" s="81"/>
      <c r="I26" s="68" t="s">
        <v>36</v>
      </c>
      <c r="J26" s="70">
        <f>IF(I26="Less(-)",-1,1)</f>
        <v>1</v>
      </c>
      <c r="K26" s="71" t="s">
        <v>46</v>
      </c>
      <c r="L26" s="71" t="s">
        <v>6</v>
      </c>
      <c r="M26" s="86"/>
      <c r="N26" s="81"/>
      <c r="O26" s="81"/>
      <c r="P26" s="83"/>
      <c r="Q26" s="81"/>
      <c r="R26" s="81"/>
      <c r="S26" s="83"/>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84">
        <f>total_amount_ba($B$2,$D$2,D26,F26,J26,K26,M26)</f>
        <v>6720</v>
      </c>
      <c r="BB26" s="85">
        <f t="shared" si="2"/>
        <v>6720</v>
      </c>
      <c r="BC26" s="78" t="str">
        <f t="shared" si="3"/>
        <v>INR  Six Thousand Seven Hundred &amp; Twenty  Only</v>
      </c>
      <c r="IE26" s="16">
        <v>1.02</v>
      </c>
      <c r="IF26" s="16" t="s">
        <v>38</v>
      </c>
      <c r="IG26" s="16" t="s">
        <v>39</v>
      </c>
      <c r="IH26" s="16">
        <v>213</v>
      </c>
      <c r="II26" s="16" t="s">
        <v>35</v>
      </c>
    </row>
    <row r="27" spans="1:243" s="15" customFormat="1" ht="30">
      <c r="A27" s="44">
        <v>5.4</v>
      </c>
      <c r="B27" s="43" t="s">
        <v>69</v>
      </c>
      <c r="C27" s="65" t="s">
        <v>127</v>
      </c>
      <c r="D27" s="79">
        <v>102</v>
      </c>
      <c r="E27" s="45" t="s">
        <v>113</v>
      </c>
      <c r="F27" s="80">
        <v>51</v>
      </c>
      <c r="G27" s="81"/>
      <c r="H27" s="81"/>
      <c r="I27" s="68" t="s">
        <v>36</v>
      </c>
      <c r="J27" s="70">
        <f>IF(I27="Less(-)",-1,1)</f>
        <v>1</v>
      </c>
      <c r="K27" s="71" t="s">
        <v>46</v>
      </c>
      <c r="L27" s="71" t="s">
        <v>6</v>
      </c>
      <c r="M27" s="86"/>
      <c r="N27" s="81"/>
      <c r="O27" s="81"/>
      <c r="P27" s="83"/>
      <c r="Q27" s="81"/>
      <c r="R27" s="81"/>
      <c r="S27" s="83"/>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84">
        <f>total_amount_ba($B$2,$D$2,D27,F27,J27,K27,M27)</f>
        <v>5202</v>
      </c>
      <c r="BB27" s="85">
        <f t="shared" si="2"/>
        <v>5202</v>
      </c>
      <c r="BC27" s="78" t="str">
        <f t="shared" si="3"/>
        <v>INR  Five Thousand Two Hundred &amp; Two  Only</v>
      </c>
      <c r="IE27" s="16">
        <v>2</v>
      </c>
      <c r="IF27" s="16" t="s">
        <v>32</v>
      </c>
      <c r="IG27" s="16" t="s">
        <v>40</v>
      </c>
      <c r="IH27" s="16">
        <v>10</v>
      </c>
      <c r="II27" s="16" t="s">
        <v>35</v>
      </c>
    </row>
    <row r="28" spans="1:243" s="15" customFormat="1" ht="30">
      <c r="A28" s="44">
        <v>5.5</v>
      </c>
      <c r="B28" s="43" t="s">
        <v>70</v>
      </c>
      <c r="C28" s="65" t="s">
        <v>128</v>
      </c>
      <c r="D28" s="79">
        <v>70</v>
      </c>
      <c r="E28" s="45" t="s">
        <v>113</v>
      </c>
      <c r="F28" s="80">
        <v>112</v>
      </c>
      <c r="G28" s="81"/>
      <c r="H28" s="81"/>
      <c r="I28" s="68" t="s">
        <v>36</v>
      </c>
      <c r="J28" s="70">
        <f aca="true" t="shared" si="4" ref="J28:J33">IF(I28="Less(-)",-1,1)</f>
        <v>1</v>
      </c>
      <c r="K28" s="71" t="s">
        <v>46</v>
      </c>
      <c r="L28" s="71" t="s">
        <v>6</v>
      </c>
      <c r="M28" s="86"/>
      <c r="N28" s="81"/>
      <c r="O28" s="81"/>
      <c r="P28" s="83"/>
      <c r="Q28" s="81"/>
      <c r="R28" s="81"/>
      <c r="S28" s="83"/>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84">
        <f aca="true" t="shared" si="5" ref="BA28:BA33">total_amount_ba($B$2,$D$2,D28,F28,J28,K28,M28)</f>
        <v>7840</v>
      </c>
      <c r="BB28" s="85">
        <f t="shared" si="2"/>
        <v>7840</v>
      </c>
      <c r="BC28" s="78" t="str">
        <f t="shared" si="3"/>
        <v>INR  Seven Thousand Eight Hundred &amp; Forty  Only</v>
      </c>
      <c r="IE28" s="16">
        <v>1.01</v>
      </c>
      <c r="IF28" s="16" t="s">
        <v>37</v>
      </c>
      <c r="IG28" s="16" t="s">
        <v>33</v>
      </c>
      <c r="IH28" s="16">
        <v>123.223</v>
      </c>
      <c r="II28" s="16" t="s">
        <v>35</v>
      </c>
    </row>
    <row r="29" spans="1:243" s="15" customFormat="1" ht="15">
      <c r="A29" s="44">
        <v>5.6</v>
      </c>
      <c r="B29" s="43" t="s">
        <v>71</v>
      </c>
      <c r="C29" s="65" t="s">
        <v>129</v>
      </c>
      <c r="D29" s="79">
        <v>9</v>
      </c>
      <c r="E29" s="45" t="s">
        <v>113</v>
      </c>
      <c r="F29" s="80">
        <v>66</v>
      </c>
      <c r="G29" s="81"/>
      <c r="H29" s="81"/>
      <c r="I29" s="68" t="s">
        <v>36</v>
      </c>
      <c r="J29" s="70">
        <f t="shared" si="4"/>
        <v>1</v>
      </c>
      <c r="K29" s="71" t="s">
        <v>46</v>
      </c>
      <c r="L29" s="71" t="s">
        <v>6</v>
      </c>
      <c r="M29" s="86"/>
      <c r="N29" s="81"/>
      <c r="O29" s="81"/>
      <c r="P29" s="83"/>
      <c r="Q29" s="81"/>
      <c r="R29" s="81"/>
      <c r="S29" s="83"/>
      <c r="T29" s="75"/>
      <c r="U29" s="75"/>
      <c r="V29" s="75"/>
      <c r="W29" s="75"/>
      <c r="X29" s="75"/>
      <c r="Y29" s="75"/>
      <c r="Z29" s="75"/>
      <c r="AA29" s="75"/>
      <c r="AB29" s="75"/>
      <c r="AC29" s="75"/>
      <c r="AD29" s="75"/>
      <c r="AE29" s="75"/>
      <c r="AF29" s="75"/>
      <c r="AG29" s="75"/>
      <c r="AH29" s="75"/>
      <c r="AI29" s="75"/>
      <c r="AJ29" s="75"/>
      <c r="AK29" s="75"/>
      <c r="AL29" s="75"/>
      <c r="AM29" s="75"/>
      <c r="AN29" s="75"/>
      <c r="AO29" s="75"/>
      <c r="AP29" s="75"/>
      <c r="AQ29" s="75"/>
      <c r="AR29" s="75"/>
      <c r="AS29" s="75"/>
      <c r="AT29" s="75"/>
      <c r="AU29" s="87"/>
      <c r="AV29" s="75"/>
      <c r="AW29" s="75"/>
      <c r="AX29" s="75"/>
      <c r="AY29" s="75"/>
      <c r="AZ29" s="75"/>
      <c r="BA29" s="84">
        <f t="shared" si="5"/>
        <v>594</v>
      </c>
      <c r="BB29" s="85">
        <f t="shared" si="2"/>
        <v>594</v>
      </c>
      <c r="BC29" s="78" t="str">
        <f t="shared" si="3"/>
        <v>INR  Five Hundred &amp; Ninety Four  Only</v>
      </c>
      <c r="IE29" s="16">
        <v>1.02</v>
      </c>
      <c r="IF29" s="16" t="s">
        <v>38</v>
      </c>
      <c r="IG29" s="16" t="s">
        <v>39</v>
      </c>
      <c r="IH29" s="16">
        <v>213</v>
      </c>
      <c r="II29" s="16" t="s">
        <v>35</v>
      </c>
    </row>
    <row r="30" spans="1:243" s="15" customFormat="1" ht="15">
      <c r="A30" s="44">
        <v>5.7</v>
      </c>
      <c r="B30" s="43" t="s">
        <v>72</v>
      </c>
      <c r="C30" s="65" t="s">
        <v>130</v>
      </c>
      <c r="D30" s="79">
        <v>7</v>
      </c>
      <c r="E30" s="45" t="s">
        <v>113</v>
      </c>
      <c r="F30" s="80">
        <v>56</v>
      </c>
      <c r="G30" s="81"/>
      <c r="H30" s="81"/>
      <c r="I30" s="68" t="s">
        <v>36</v>
      </c>
      <c r="J30" s="70">
        <f t="shared" si="4"/>
        <v>1</v>
      </c>
      <c r="K30" s="71" t="s">
        <v>46</v>
      </c>
      <c r="L30" s="71" t="s">
        <v>6</v>
      </c>
      <c r="M30" s="86"/>
      <c r="N30" s="81"/>
      <c r="O30" s="81"/>
      <c r="P30" s="83"/>
      <c r="Q30" s="81"/>
      <c r="R30" s="81"/>
      <c r="S30" s="83"/>
      <c r="T30" s="75"/>
      <c r="U30" s="75"/>
      <c r="V30" s="75"/>
      <c r="W30" s="75"/>
      <c r="X30" s="75"/>
      <c r="Y30" s="75"/>
      <c r="Z30" s="75"/>
      <c r="AA30" s="75"/>
      <c r="AB30" s="75"/>
      <c r="AC30" s="75"/>
      <c r="AD30" s="75"/>
      <c r="AE30" s="75"/>
      <c r="AF30" s="75"/>
      <c r="AG30" s="75"/>
      <c r="AH30" s="75"/>
      <c r="AI30" s="75"/>
      <c r="AJ30" s="75"/>
      <c r="AK30" s="75"/>
      <c r="AL30" s="75"/>
      <c r="AM30" s="75"/>
      <c r="AN30" s="75"/>
      <c r="AO30" s="75"/>
      <c r="AP30" s="75"/>
      <c r="AQ30" s="75"/>
      <c r="AR30" s="75"/>
      <c r="AS30" s="75"/>
      <c r="AT30" s="75"/>
      <c r="AU30" s="75"/>
      <c r="AV30" s="75"/>
      <c r="AW30" s="75"/>
      <c r="AX30" s="75"/>
      <c r="AY30" s="75"/>
      <c r="AZ30" s="75"/>
      <c r="BA30" s="84">
        <f t="shared" si="5"/>
        <v>392</v>
      </c>
      <c r="BB30" s="85">
        <f t="shared" si="2"/>
        <v>392</v>
      </c>
      <c r="BC30" s="78" t="str">
        <f t="shared" si="3"/>
        <v>INR  Three Hundred &amp; Ninety Two  Only</v>
      </c>
      <c r="IE30" s="16">
        <v>2</v>
      </c>
      <c r="IF30" s="16" t="s">
        <v>32</v>
      </c>
      <c r="IG30" s="16" t="s">
        <v>40</v>
      </c>
      <c r="IH30" s="16">
        <v>10</v>
      </c>
      <c r="II30" s="16" t="s">
        <v>35</v>
      </c>
    </row>
    <row r="31" spans="1:243" s="15" customFormat="1" ht="60">
      <c r="A31" s="46">
        <v>6</v>
      </c>
      <c r="B31" s="49" t="s">
        <v>73</v>
      </c>
      <c r="C31" s="65" t="s">
        <v>131</v>
      </c>
      <c r="D31" s="79">
        <v>120</v>
      </c>
      <c r="E31" s="48" t="s">
        <v>113</v>
      </c>
      <c r="F31" s="80">
        <v>57</v>
      </c>
      <c r="G31" s="81"/>
      <c r="H31" s="81"/>
      <c r="I31" s="68" t="s">
        <v>36</v>
      </c>
      <c r="J31" s="70">
        <f t="shared" si="4"/>
        <v>1</v>
      </c>
      <c r="K31" s="71" t="s">
        <v>46</v>
      </c>
      <c r="L31" s="71" t="s">
        <v>6</v>
      </c>
      <c r="M31" s="86"/>
      <c r="N31" s="81"/>
      <c r="O31" s="81"/>
      <c r="P31" s="83"/>
      <c r="Q31" s="81"/>
      <c r="R31" s="81"/>
      <c r="S31" s="83"/>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84">
        <f t="shared" si="5"/>
        <v>6840</v>
      </c>
      <c r="BB31" s="85">
        <f t="shared" si="2"/>
        <v>6840</v>
      </c>
      <c r="BC31" s="78" t="str">
        <f t="shared" si="3"/>
        <v>INR  Six Thousand Eight Hundred &amp; Forty  Only</v>
      </c>
      <c r="IE31" s="16">
        <v>3</v>
      </c>
      <c r="IF31" s="16" t="s">
        <v>41</v>
      </c>
      <c r="IG31" s="16" t="s">
        <v>42</v>
      </c>
      <c r="IH31" s="16">
        <v>10</v>
      </c>
      <c r="II31" s="16" t="s">
        <v>35</v>
      </c>
    </row>
    <row r="32" spans="1:243" s="15" customFormat="1" ht="45">
      <c r="A32" s="46">
        <v>7</v>
      </c>
      <c r="B32" s="49" t="s">
        <v>74</v>
      </c>
      <c r="C32" s="65" t="s">
        <v>132</v>
      </c>
      <c r="D32" s="79">
        <v>66</v>
      </c>
      <c r="E32" s="48" t="s">
        <v>114</v>
      </c>
      <c r="F32" s="80">
        <v>103</v>
      </c>
      <c r="G32" s="81"/>
      <c r="H32" s="81"/>
      <c r="I32" s="68" t="s">
        <v>36</v>
      </c>
      <c r="J32" s="70">
        <f t="shared" si="4"/>
        <v>1</v>
      </c>
      <c r="K32" s="71" t="s">
        <v>46</v>
      </c>
      <c r="L32" s="71" t="s">
        <v>6</v>
      </c>
      <c r="M32" s="86"/>
      <c r="N32" s="81"/>
      <c r="O32" s="81"/>
      <c r="P32" s="83"/>
      <c r="Q32" s="81"/>
      <c r="R32" s="81"/>
      <c r="S32" s="83"/>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84">
        <f t="shared" si="5"/>
        <v>6798</v>
      </c>
      <c r="BB32" s="85">
        <f t="shared" si="2"/>
        <v>6798</v>
      </c>
      <c r="BC32" s="78" t="str">
        <f t="shared" si="3"/>
        <v>INR  Six Thousand Seven Hundred &amp; Ninety Eight  Only</v>
      </c>
      <c r="IE32" s="16">
        <v>1.01</v>
      </c>
      <c r="IF32" s="16" t="s">
        <v>37</v>
      </c>
      <c r="IG32" s="16" t="s">
        <v>33</v>
      </c>
      <c r="IH32" s="16">
        <v>123.223</v>
      </c>
      <c r="II32" s="16" t="s">
        <v>35</v>
      </c>
    </row>
    <row r="33" spans="1:243" s="15" customFormat="1" ht="45">
      <c r="A33" s="46">
        <v>8</v>
      </c>
      <c r="B33" s="50" t="s">
        <v>75</v>
      </c>
      <c r="C33" s="65" t="s">
        <v>133</v>
      </c>
      <c r="D33" s="79">
        <v>7</v>
      </c>
      <c r="E33" s="48" t="s">
        <v>114</v>
      </c>
      <c r="F33" s="80">
        <v>81</v>
      </c>
      <c r="G33" s="81"/>
      <c r="H33" s="81"/>
      <c r="I33" s="68" t="s">
        <v>36</v>
      </c>
      <c r="J33" s="70">
        <f t="shared" si="4"/>
        <v>1</v>
      </c>
      <c r="K33" s="71" t="s">
        <v>46</v>
      </c>
      <c r="L33" s="71" t="s">
        <v>6</v>
      </c>
      <c r="M33" s="86"/>
      <c r="N33" s="81"/>
      <c r="O33" s="81"/>
      <c r="P33" s="83"/>
      <c r="Q33" s="81"/>
      <c r="R33" s="81"/>
      <c r="S33" s="83"/>
      <c r="T33" s="75"/>
      <c r="U33" s="75"/>
      <c r="V33" s="75"/>
      <c r="W33" s="75"/>
      <c r="X33" s="75"/>
      <c r="Y33" s="75"/>
      <c r="Z33" s="75"/>
      <c r="AA33" s="75"/>
      <c r="AB33" s="75"/>
      <c r="AC33" s="75"/>
      <c r="AD33" s="75"/>
      <c r="AE33" s="75"/>
      <c r="AF33" s="75"/>
      <c r="AG33" s="75"/>
      <c r="AH33" s="75"/>
      <c r="AI33" s="75"/>
      <c r="AJ33" s="75"/>
      <c r="AK33" s="75"/>
      <c r="AL33" s="75"/>
      <c r="AM33" s="75"/>
      <c r="AN33" s="75"/>
      <c r="AO33" s="75"/>
      <c r="AP33" s="75"/>
      <c r="AQ33" s="75"/>
      <c r="AR33" s="75"/>
      <c r="AS33" s="75"/>
      <c r="AT33" s="75"/>
      <c r="AU33" s="75"/>
      <c r="AV33" s="75"/>
      <c r="AW33" s="75"/>
      <c r="AX33" s="75"/>
      <c r="AY33" s="75"/>
      <c r="AZ33" s="75"/>
      <c r="BA33" s="84">
        <f t="shared" si="5"/>
        <v>567</v>
      </c>
      <c r="BB33" s="85">
        <f t="shared" si="2"/>
        <v>567</v>
      </c>
      <c r="BC33" s="78" t="str">
        <f t="shared" si="3"/>
        <v>INR  Five Hundred &amp; Sixty Seven  Only</v>
      </c>
      <c r="IE33" s="16">
        <v>1.02</v>
      </c>
      <c r="IF33" s="16" t="s">
        <v>38</v>
      </c>
      <c r="IG33" s="16" t="s">
        <v>39</v>
      </c>
      <c r="IH33" s="16">
        <v>213</v>
      </c>
      <c r="II33" s="16" t="s">
        <v>35</v>
      </c>
    </row>
    <row r="34" spans="1:243" s="15" customFormat="1" ht="120">
      <c r="A34" s="46">
        <v>9</v>
      </c>
      <c r="B34" s="49" t="s">
        <v>76</v>
      </c>
      <c r="C34" s="65" t="s">
        <v>134</v>
      </c>
      <c r="D34" s="66"/>
      <c r="E34" s="67"/>
      <c r="F34" s="68"/>
      <c r="G34" s="69"/>
      <c r="H34" s="69"/>
      <c r="I34" s="68"/>
      <c r="J34" s="70"/>
      <c r="K34" s="71"/>
      <c r="L34" s="71"/>
      <c r="M34" s="72"/>
      <c r="N34" s="73"/>
      <c r="O34" s="73"/>
      <c r="P34" s="74"/>
      <c r="Q34" s="73"/>
      <c r="R34" s="73"/>
      <c r="S34" s="74"/>
      <c r="T34" s="75"/>
      <c r="U34" s="75"/>
      <c r="V34" s="75"/>
      <c r="W34" s="75"/>
      <c r="X34" s="75"/>
      <c r="Y34" s="75"/>
      <c r="Z34" s="75"/>
      <c r="AA34" s="75"/>
      <c r="AB34" s="75"/>
      <c r="AC34" s="75"/>
      <c r="AD34" s="75"/>
      <c r="AE34" s="75"/>
      <c r="AF34" s="75"/>
      <c r="AG34" s="75"/>
      <c r="AH34" s="75"/>
      <c r="AI34" s="75"/>
      <c r="AJ34" s="75"/>
      <c r="AK34" s="75"/>
      <c r="AL34" s="75"/>
      <c r="AM34" s="75"/>
      <c r="AN34" s="75"/>
      <c r="AO34" s="75"/>
      <c r="AP34" s="75"/>
      <c r="AQ34" s="75"/>
      <c r="AR34" s="75"/>
      <c r="AS34" s="75"/>
      <c r="AT34" s="75"/>
      <c r="AU34" s="75"/>
      <c r="AV34" s="75"/>
      <c r="AW34" s="75"/>
      <c r="AX34" s="75"/>
      <c r="AY34" s="75"/>
      <c r="AZ34" s="75"/>
      <c r="BA34" s="76"/>
      <c r="BB34" s="77"/>
      <c r="BC34" s="78"/>
      <c r="IE34" s="16">
        <v>2</v>
      </c>
      <c r="IF34" s="16" t="s">
        <v>32</v>
      </c>
      <c r="IG34" s="16" t="s">
        <v>40</v>
      </c>
      <c r="IH34" s="16">
        <v>10</v>
      </c>
      <c r="II34" s="16" t="s">
        <v>35</v>
      </c>
    </row>
    <row r="35" spans="1:243" s="15" customFormat="1" ht="30" customHeight="1">
      <c r="A35" s="46">
        <v>9.1</v>
      </c>
      <c r="B35" s="49" t="s">
        <v>77</v>
      </c>
      <c r="C35" s="65" t="s">
        <v>135</v>
      </c>
      <c r="D35" s="79">
        <v>6</v>
      </c>
      <c r="E35" s="48" t="s">
        <v>113</v>
      </c>
      <c r="F35" s="80">
        <v>2151</v>
      </c>
      <c r="G35" s="81"/>
      <c r="H35" s="81"/>
      <c r="I35" s="68" t="s">
        <v>36</v>
      </c>
      <c r="J35" s="70">
        <f>IF(I35="Less(-)",-1,1)</f>
        <v>1</v>
      </c>
      <c r="K35" s="71" t="s">
        <v>46</v>
      </c>
      <c r="L35" s="71" t="s">
        <v>6</v>
      </c>
      <c r="M35" s="86"/>
      <c r="N35" s="81"/>
      <c r="O35" s="81"/>
      <c r="P35" s="83"/>
      <c r="Q35" s="81"/>
      <c r="R35" s="81"/>
      <c r="S35" s="83"/>
      <c r="T35" s="75"/>
      <c r="U35" s="75"/>
      <c r="V35" s="75"/>
      <c r="W35" s="75"/>
      <c r="X35" s="75"/>
      <c r="Y35" s="75"/>
      <c r="Z35" s="75"/>
      <c r="AA35" s="75"/>
      <c r="AB35" s="75"/>
      <c r="AC35" s="75"/>
      <c r="AD35" s="75"/>
      <c r="AE35" s="75"/>
      <c r="AF35" s="75"/>
      <c r="AG35" s="75"/>
      <c r="AH35" s="75"/>
      <c r="AI35" s="75"/>
      <c r="AJ35" s="75"/>
      <c r="AK35" s="75"/>
      <c r="AL35" s="75"/>
      <c r="AM35" s="75"/>
      <c r="AN35" s="75"/>
      <c r="AO35" s="75"/>
      <c r="AP35" s="75"/>
      <c r="AQ35" s="75"/>
      <c r="AR35" s="75"/>
      <c r="AS35" s="75"/>
      <c r="AT35" s="75"/>
      <c r="AU35" s="75"/>
      <c r="AV35" s="75"/>
      <c r="AW35" s="75"/>
      <c r="AX35" s="75"/>
      <c r="AY35" s="75"/>
      <c r="AZ35" s="75"/>
      <c r="BA35" s="84">
        <f>total_amount_ba($B$2,$D$2,D35,F35,J35,K35,M35)</f>
        <v>12906</v>
      </c>
      <c r="BB35" s="85">
        <f t="shared" si="2"/>
        <v>12906</v>
      </c>
      <c r="BC35" s="78" t="str">
        <f t="shared" si="3"/>
        <v>INR  Twelve Thousand Nine Hundred &amp; Six  Only</v>
      </c>
      <c r="IE35" s="16">
        <v>1.01</v>
      </c>
      <c r="IF35" s="16" t="s">
        <v>37</v>
      </c>
      <c r="IG35" s="16" t="s">
        <v>33</v>
      </c>
      <c r="IH35" s="16">
        <v>123.223</v>
      </c>
      <c r="II35" s="16" t="s">
        <v>35</v>
      </c>
    </row>
    <row r="36" spans="1:243" s="15" customFormat="1" ht="165">
      <c r="A36" s="46">
        <v>10</v>
      </c>
      <c r="B36" s="49" t="s">
        <v>78</v>
      </c>
      <c r="C36" s="65" t="s">
        <v>136</v>
      </c>
      <c r="D36" s="66"/>
      <c r="E36" s="67"/>
      <c r="F36" s="68"/>
      <c r="G36" s="69"/>
      <c r="H36" s="69"/>
      <c r="I36" s="68"/>
      <c r="J36" s="70"/>
      <c r="K36" s="71"/>
      <c r="L36" s="71"/>
      <c r="M36" s="72"/>
      <c r="N36" s="73"/>
      <c r="O36" s="73"/>
      <c r="P36" s="74"/>
      <c r="Q36" s="73"/>
      <c r="R36" s="73"/>
      <c r="S36" s="74"/>
      <c r="T36" s="75"/>
      <c r="U36" s="75"/>
      <c r="V36" s="75"/>
      <c r="W36" s="75"/>
      <c r="X36" s="75"/>
      <c r="Y36" s="75"/>
      <c r="Z36" s="75"/>
      <c r="AA36" s="75"/>
      <c r="AB36" s="75"/>
      <c r="AC36" s="75"/>
      <c r="AD36" s="75"/>
      <c r="AE36" s="75"/>
      <c r="AF36" s="75"/>
      <c r="AG36" s="75"/>
      <c r="AH36" s="75"/>
      <c r="AI36" s="75"/>
      <c r="AJ36" s="75"/>
      <c r="AK36" s="75"/>
      <c r="AL36" s="75"/>
      <c r="AM36" s="75"/>
      <c r="AN36" s="75"/>
      <c r="AO36" s="75"/>
      <c r="AP36" s="75"/>
      <c r="AQ36" s="75"/>
      <c r="AR36" s="75"/>
      <c r="AS36" s="75"/>
      <c r="AT36" s="75"/>
      <c r="AU36" s="75"/>
      <c r="AV36" s="75"/>
      <c r="AW36" s="75"/>
      <c r="AX36" s="75"/>
      <c r="AY36" s="75"/>
      <c r="AZ36" s="75"/>
      <c r="BA36" s="76"/>
      <c r="BB36" s="77"/>
      <c r="BC36" s="78"/>
      <c r="IE36" s="16">
        <v>1.02</v>
      </c>
      <c r="IF36" s="16" t="s">
        <v>38</v>
      </c>
      <c r="IG36" s="16" t="s">
        <v>39</v>
      </c>
      <c r="IH36" s="16">
        <v>213</v>
      </c>
      <c r="II36" s="16" t="s">
        <v>35</v>
      </c>
    </row>
    <row r="37" spans="1:243" s="15" customFormat="1" ht="30">
      <c r="A37" s="46">
        <v>10.1</v>
      </c>
      <c r="B37" s="49" t="s">
        <v>79</v>
      </c>
      <c r="C37" s="65" t="s">
        <v>137</v>
      </c>
      <c r="D37" s="79">
        <v>3</v>
      </c>
      <c r="E37" s="48" t="s">
        <v>113</v>
      </c>
      <c r="F37" s="80">
        <v>4955</v>
      </c>
      <c r="G37" s="81"/>
      <c r="H37" s="81"/>
      <c r="I37" s="68" t="s">
        <v>36</v>
      </c>
      <c r="J37" s="70">
        <f>IF(I37="Less(-)",-1,1)</f>
        <v>1</v>
      </c>
      <c r="K37" s="71" t="s">
        <v>46</v>
      </c>
      <c r="L37" s="71" t="s">
        <v>6</v>
      </c>
      <c r="M37" s="86"/>
      <c r="N37" s="81"/>
      <c r="O37" s="81"/>
      <c r="P37" s="83"/>
      <c r="Q37" s="81"/>
      <c r="R37" s="81"/>
      <c r="S37" s="83"/>
      <c r="T37" s="75"/>
      <c r="U37" s="75"/>
      <c r="V37" s="75"/>
      <c r="W37" s="75"/>
      <c r="X37" s="75"/>
      <c r="Y37" s="75"/>
      <c r="Z37" s="75"/>
      <c r="AA37" s="75"/>
      <c r="AB37" s="75"/>
      <c r="AC37" s="75"/>
      <c r="AD37" s="75"/>
      <c r="AE37" s="75"/>
      <c r="AF37" s="75"/>
      <c r="AG37" s="75"/>
      <c r="AH37" s="75"/>
      <c r="AI37" s="75"/>
      <c r="AJ37" s="75"/>
      <c r="AK37" s="75"/>
      <c r="AL37" s="75"/>
      <c r="AM37" s="75"/>
      <c r="AN37" s="75"/>
      <c r="AO37" s="75"/>
      <c r="AP37" s="75"/>
      <c r="AQ37" s="75"/>
      <c r="AR37" s="75"/>
      <c r="AS37" s="75"/>
      <c r="AT37" s="75"/>
      <c r="AU37" s="75"/>
      <c r="AV37" s="75"/>
      <c r="AW37" s="75"/>
      <c r="AX37" s="75"/>
      <c r="AY37" s="75"/>
      <c r="AZ37" s="75"/>
      <c r="BA37" s="84">
        <f>total_amount_ba($B$2,$D$2,D37,F37,J37,K37,M37)</f>
        <v>14865</v>
      </c>
      <c r="BB37" s="85">
        <f t="shared" si="2"/>
        <v>14865</v>
      </c>
      <c r="BC37" s="78" t="str">
        <f t="shared" si="3"/>
        <v>INR  Fourteen Thousand Eight Hundred &amp; Sixty Five  Only</v>
      </c>
      <c r="IE37" s="16">
        <v>2</v>
      </c>
      <c r="IF37" s="16" t="s">
        <v>32</v>
      </c>
      <c r="IG37" s="16" t="s">
        <v>40</v>
      </c>
      <c r="IH37" s="16">
        <v>10</v>
      </c>
      <c r="II37" s="16" t="s">
        <v>35</v>
      </c>
    </row>
    <row r="38" spans="1:243" s="15" customFormat="1" ht="90">
      <c r="A38" s="46">
        <v>11</v>
      </c>
      <c r="B38" s="49" t="s">
        <v>80</v>
      </c>
      <c r="C38" s="65" t="s">
        <v>138</v>
      </c>
      <c r="D38" s="66"/>
      <c r="E38" s="67"/>
      <c r="F38" s="68"/>
      <c r="G38" s="69"/>
      <c r="H38" s="69"/>
      <c r="I38" s="68"/>
      <c r="J38" s="70"/>
      <c r="K38" s="71"/>
      <c r="L38" s="71"/>
      <c r="M38" s="72"/>
      <c r="N38" s="73"/>
      <c r="O38" s="73"/>
      <c r="P38" s="74"/>
      <c r="Q38" s="73"/>
      <c r="R38" s="73"/>
      <c r="S38" s="74"/>
      <c r="T38" s="75"/>
      <c r="U38" s="75"/>
      <c r="V38" s="75"/>
      <c r="W38" s="75"/>
      <c r="X38" s="75"/>
      <c r="Y38" s="75"/>
      <c r="Z38" s="75"/>
      <c r="AA38" s="75"/>
      <c r="AB38" s="75"/>
      <c r="AC38" s="75"/>
      <c r="AD38" s="75"/>
      <c r="AE38" s="75"/>
      <c r="AF38" s="75"/>
      <c r="AG38" s="75"/>
      <c r="AH38" s="75"/>
      <c r="AI38" s="75"/>
      <c r="AJ38" s="75"/>
      <c r="AK38" s="75"/>
      <c r="AL38" s="75"/>
      <c r="AM38" s="75"/>
      <c r="AN38" s="75"/>
      <c r="AO38" s="75"/>
      <c r="AP38" s="75"/>
      <c r="AQ38" s="75"/>
      <c r="AR38" s="75"/>
      <c r="AS38" s="75"/>
      <c r="AT38" s="75"/>
      <c r="AU38" s="75"/>
      <c r="AV38" s="75"/>
      <c r="AW38" s="75"/>
      <c r="AX38" s="75"/>
      <c r="AY38" s="75"/>
      <c r="AZ38" s="75"/>
      <c r="BA38" s="76"/>
      <c r="BB38" s="77"/>
      <c r="BC38" s="78"/>
      <c r="IE38" s="16">
        <v>1.01</v>
      </c>
      <c r="IF38" s="16" t="s">
        <v>37</v>
      </c>
      <c r="IG38" s="16" t="s">
        <v>33</v>
      </c>
      <c r="IH38" s="16">
        <v>123.223</v>
      </c>
      <c r="II38" s="16" t="s">
        <v>35</v>
      </c>
    </row>
    <row r="39" spans="1:243" s="15" customFormat="1" ht="15">
      <c r="A39" s="46">
        <v>11.1</v>
      </c>
      <c r="B39" s="49" t="s">
        <v>81</v>
      </c>
      <c r="C39" s="65" t="s">
        <v>139</v>
      </c>
      <c r="D39" s="79">
        <v>95</v>
      </c>
      <c r="E39" s="48" t="s">
        <v>113</v>
      </c>
      <c r="F39" s="80">
        <v>174</v>
      </c>
      <c r="G39" s="81"/>
      <c r="H39" s="81"/>
      <c r="I39" s="68" t="s">
        <v>36</v>
      </c>
      <c r="J39" s="70">
        <f aca="true" t="shared" si="6" ref="J39:J44">IF(I39="Less(-)",-1,1)</f>
        <v>1</v>
      </c>
      <c r="K39" s="71" t="s">
        <v>46</v>
      </c>
      <c r="L39" s="71" t="s">
        <v>6</v>
      </c>
      <c r="M39" s="86"/>
      <c r="N39" s="81"/>
      <c r="O39" s="81"/>
      <c r="P39" s="83"/>
      <c r="Q39" s="81"/>
      <c r="R39" s="81"/>
      <c r="S39" s="83"/>
      <c r="T39" s="75"/>
      <c r="U39" s="75"/>
      <c r="V39" s="75"/>
      <c r="W39" s="75"/>
      <c r="X39" s="75"/>
      <c r="Y39" s="75"/>
      <c r="Z39" s="75"/>
      <c r="AA39" s="75"/>
      <c r="AB39" s="75"/>
      <c r="AC39" s="75"/>
      <c r="AD39" s="75"/>
      <c r="AE39" s="75"/>
      <c r="AF39" s="75"/>
      <c r="AG39" s="75"/>
      <c r="AH39" s="75"/>
      <c r="AI39" s="75"/>
      <c r="AJ39" s="75"/>
      <c r="AK39" s="75"/>
      <c r="AL39" s="75"/>
      <c r="AM39" s="75"/>
      <c r="AN39" s="75"/>
      <c r="AO39" s="75"/>
      <c r="AP39" s="75"/>
      <c r="AQ39" s="75"/>
      <c r="AR39" s="75"/>
      <c r="AS39" s="75"/>
      <c r="AT39" s="75"/>
      <c r="AU39" s="87"/>
      <c r="AV39" s="75"/>
      <c r="AW39" s="75"/>
      <c r="AX39" s="75"/>
      <c r="AY39" s="75"/>
      <c r="AZ39" s="75"/>
      <c r="BA39" s="84">
        <f aca="true" t="shared" si="7" ref="BA39:BA44">total_amount_ba($B$2,$D$2,D39,F39,J39,K39,M39)</f>
        <v>16530</v>
      </c>
      <c r="BB39" s="85">
        <f t="shared" si="2"/>
        <v>16530</v>
      </c>
      <c r="BC39" s="78" t="str">
        <f t="shared" si="3"/>
        <v>INR  Sixteen Thousand Five Hundred &amp; Thirty  Only</v>
      </c>
      <c r="IE39" s="16">
        <v>1.02</v>
      </c>
      <c r="IF39" s="16" t="s">
        <v>38</v>
      </c>
      <c r="IG39" s="16" t="s">
        <v>39</v>
      </c>
      <c r="IH39" s="16">
        <v>213</v>
      </c>
      <c r="II39" s="16" t="s">
        <v>35</v>
      </c>
    </row>
    <row r="40" spans="1:243" s="15" customFormat="1" ht="135">
      <c r="A40" s="46">
        <v>12</v>
      </c>
      <c r="B40" s="49" t="s">
        <v>82</v>
      </c>
      <c r="C40" s="65" t="s">
        <v>140</v>
      </c>
      <c r="D40" s="66"/>
      <c r="E40" s="67"/>
      <c r="F40" s="68"/>
      <c r="G40" s="69"/>
      <c r="H40" s="69"/>
      <c r="I40" s="68"/>
      <c r="J40" s="70"/>
      <c r="K40" s="71"/>
      <c r="L40" s="71"/>
      <c r="M40" s="72"/>
      <c r="N40" s="73"/>
      <c r="O40" s="73"/>
      <c r="P40" s="74"/>
      <c r="Q40" s="73"/>
      <c r="R40" s="73"/>
      <c r="S40" s="74"/>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5"/>
      <c r="AX40" s="75"/>
      <c r="AY40" s="75"/>
      <c r="AZ40" s="75"/>
      <c r="BA40" s="76"/>
      <c r="BB40" s="77"/>
      <c r="BC40" s="78"/>
      <c r="IE40" s="16">
        <v>2</v>
      </c>
      <c r="IF40" s="16" t="s">
        <v>32</v>
      </c>
      <c r="IG40" s="16" t="s">
        <v>40</v>
      </c>
      <c r="IH40" s="16">
        <v>10</v>
      </c>
      <c r="II40" s="16" t="s">
        <v>35</v>
      </c>
    </row>
    <row r="41" spans="1:243" s="15" customFormat="1" ht="15">
      <c r="A41" s="46">
        <v>12.1</v>
      </c>
      <c r="B41" s="49" t="s">
        <v>83</v>
      </c>
      <c r="C41" s="65" t="s">
        <v>141</v>
      </c>
      <c r="D41" s="79">
        <v>7</v>
      </c>
      <c r="E41" s="48" t="s">
        <v>114</v>
      </c>
      <c r="F41" s="80">
        <v>2315</v>
      </c>
      <c r="G41" s="81"/>
      <c r="H41" s="81"/>
      <c r="I41" s="68" t="s">
        <v>36</v>
      </c>
      <c r="J41" s="70">
        <f t="shared" si="6"/>
        <v>1</v>
      </c>
      <c r="K41" s="71" t="s">
        <v>46</v>
      </c>
      <c r="L41" s="71" t="s">
        <v>6</v>
      </c>
      <c r="M41" s="86"/>
      <c r="N41" s="81"/>
      <c r="O41" s="81"/>
      <c r="P41" s="83"/>
      <c r="Q41" s="81"/>
      <c r="R41" s="81"/>
      <c r="S41" s="83"/>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5"/>
      <c r="AX41" s="75"/>
      <c r="AY41" s="75"/>
      <c r="AZ41" s="75"/>
      <c r="BA41" s="84">
        <f t="shared" si="7"/>
        <v>16205</v>
      </c>
      <c r="BB41" s="85">
        <f t="shared" si="2"/>
        <v>16205</v>
      </c>
      <c r="BC41" s="78" t="str">
        <f t="shared" si="3"/>
        <v>INR  Sixteen Thousand Two Hundred &amp; Five  Only</v>
      </c>
      <c r="IE41" s="16">
        <v>3</v>
      </c>
      <c r="IF41" s="16" t="s">
        <v>41</v>
      </c>
      <c r="IG41" s="16" t="s">
        <v>42</v>
      </c>
      <c r="IH41" s="16">
        <v>10</v>
      </c>
      <c r="II41" s="16" t="s">
        <v>35</v>
      </c>
    </row>
    <row r="42" spans="1:243" s="15" customFormat="1" ht="108.75" customHeight="1">
      <c r="A42" s="46">
        <v>13</v>
      </c>
      <c r="B42" s="49" t="s">
        <v>173</v>
      </c>
      <c r="C42" s="65" t="s">
        <v>142</v>
      </c>
      <c r="D42" s="66"/>
      <c r="E42" s="67"/>
      <c r="F42" s="68"/>
      <c r="G42" s="69"/>
      <c r="H42" s="69"/>
      <c r="I42" s="68"/>
      <c r="J42" s="70"/>
      <c r="K42" s="71"/>
      <c r="L42" s="71"/>
      <c r="M42" s="72"/>
      <c r="N42" s="73"/>
      <c r="O42" s="73"/>
      <c r="P42" s="74"/>
      <c r="Q42" s="73"/>
      <c r="R42" s="73"/>
      <c r="S42" s="74"/>
      <c r="T42" s="75"/>
      <c r="U42" s="75"/>
      <c r="V42" s="75"/>
      <c r="W42" s="75"/>
      <c r="X42" s="75"/>
      <c r="Y42" s="75"/>
      <c r="Z42" s="75"/>
      <c r="AA42" s="75"/>
      <c r="AB42" s="75"/>
      <c r="AC42" s="75"/>
      <c r="AD42" s="75"/>
      <c r="AE42" s="75"/>
      <c r="AF42" s="75"/>
      <c r="AG42" s="75"/>
      <c r="AH42" s="75"/>
      <c r="AI42" s="75"/>
      <c r="AJ42" s="75"/>
      <c r="AK42" s="75"/>
      <c r="AL42" s="75"/>
      <c r="AM42" s="75"/>
      <c r="AN42" s="75"/>
      <c r="AO42" s="75"/>
      <c r="AP42" s="75"/>
      <c r="AQ42" s="75"/>
      <c r="AR42" s="75"/>
      <c r="AS42" s="75"/>
      <c r="AT42" s="75"/>
      <c r="AU42" s="75"/>
      <c r="AV42" s="75"/>
      <c r="AW42" s="75"/>
      <c r="AX42" s="75"/>
      <c r="AY42" s="75"/>
      <c r="AZ42" s="75"/>
      <c r="BA42" s="76"/>
      <c r="BB42" s="77"/>
      <c r="BC42" s="78"/>
      <c r="IE42" s="16">
        <v>1.01</v>
      </c>
      <c r="IF42" s="16" t="s">
        <v>37</v>
      </c>
      <c r="IG42" s="16" t="s">
        <v>33</v>
      </c>
      <c r="IH42" s="16">
        <v>123.223</v>
      </c>
      <c r="II42" s="16" t="s">
        <v>35</v>
      </c>
    </row>
    <row r="43" spans="1:243" s="15" customFormat="1" ht="15">
      <c r="A43" s="46">
        <v>13.1</v>
      </c>
      <c r="B43" s="49" t="s">
        <v>84</v>
      </c>
      <c r="C43" s="65" t="s">
        <v>143</v>
      </c>
      <c r="D43" s="79">
        <v>3</v>
      </c>
      <c r="E43" s="48" t="s">
        <v>114</v>
      </c>
      <c r="F43" s="80">
        <v>6580</v>
      </c>
      <c r="G43" s="81"/>
      <c r="H43" s="81"/>
      <c r="I43" s="68" t="s">
        <v>36</v>
      </c>
      <c r="J43" s="70">
        <f t="shared" si="6"/>
        <v>1</v>
      </c>
      <c r="K43" s="71" t="s">
        <v>46</v>
      </c>
      <c r="L43" s="71" t="s">
        <v>6</v>
      </c>
      <c r="M43" s="86"/>
      <c r="N43" s="81"/>
      <c r="O43" s="81"/>
      <c r="P43" s="83"/>
      <c r="Q43" s="81"/>
      <c r="R43" s="81"/>
      <c r="S43" s="83"/>
      <c r="T43" s="75"/>
      <c r="U43" s="75"/>
      <c r="V43" s="75"/>
      <c r="W43" s="75"/>
      <c r="X43" s="75"/>
      <c r="Y43" s="75"/>
      <c r="Z43" s="75"/>
      <c r="AA43" s="75"/>
      <c r="AB43" s="75"/>
      <c r="AC43" s="75"/>
      <c r="AD43" s="75"/>
      <c r="AE43" s="75"/>
      <c r="AF43" s="75"/>
      <c r="AG43" s="75"/>
      <c r="AH43" s="75"/>
      <c r="AI43" s="75"/>
      <c r="AJ43" s="75"/>
      <c r="AK43" s="75"/>
      <c r="AL43" s="75"/>
      <c r="AM43" s="75"/>
      <c r="AN43" s="75"/>
      <c r="AO43" s="75"/>
      <c r="AP43" s="75"/>
      <c r="AQ43" s="75"/>
      <c r="AR43" s="75"/>
      <c r="AS43" s="75"/>
      <c r="AT43" s="75"/>
      <c r="AU43" s="75"/>
      <c r="AV43" s="75"/>
      <c r="AW43" s="75"/>
      <c r="AX43" s="75"/>
      <c r="AY43" s="75"/>
      <c r="AZ43" s="75"/>
      <c r="BA43" s="84">
        <f t="shared" si="7"/>
        <v>19740</v>
      </c>
      <c r="BB43" s="85">
        <f t="shared" si="2"/>
        <v>19740</v>
      </c>
      <c r="BC43" s="78" t="str">
        <f t="shared" si="3"/>
        <v>INR  Nineteen Thousand Seven Hundred &amp; Forty  Only</v>
      </c>
      <c r="IE43" s="16">
        <v>1.02</v>
      </c>
      <c r="IF43" s="16" t="s">
        <v>38</v>
      </c>
      <c r="IG43" s="16" t="s">
        <v>39</v>
      </c>
      <c r="IH43" s="16">
        <v>213</v>
      </c>
      <c r="II43" s="16" t="s">
        <v>35</v>
      </c>
    </row>
    <row r="44" spans="1:243" s="15" customFormat="1" ht="75">
      <c r="A44" s="46">
        <v>14</v>
      </c>
      <c r="B44" s="50" t="s">
        <v>85</v>
      </c>
      <c r="C44" s="65" t="s">
        <v>144</v>
      </c>
      <c r="D44" s="79">
        <v>5</v>
      </c>
      <c r="E44" s="48" t="s">
        <v>115</v>
      </c>
      <c r="F44" s="80">
        <v>4654</v>
      </c>
      <c r="G44" s="81"/>
      <c r="H44" s="81"/>
      <c r="I44" s="68" t="s">
        <v>36</v>
      </c>
      <c r="J44" s="70">
        <f t="shared" si="6"/>
        <v>1</v>
      </c>
      <c r="K44" s="71" t="s">
        <v>46</v>
      </c>
      <c r="L44" s="71" t="s">
        <v>6</v>
      </c>
      <c r="M44" s="86"/>
      <c r="N44" s="81"/>
      <c r="O44" s="81"/>
      <c r="P44" s="83"/>
      <c r="Q44" s="81"/>
      <c r="R44" s="81"/>
      <c r="S44" s="83"/>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84">
        <f t="shared" si="7"/>
        <v>23270</v>
      </c>
      <c r="BB44" s="85">
        <f t="shared" si="2"/>
        <v>23270</v>
      </c>
      <c r="BC44" s="78" t="str">
        <f t="shared" si="3"/>
        <v>INR  Twenty Three Thousand Two Hundred &amp; Seventy  Only</v>
      </c>
      <c r="IE44" s="16">
        <v>2</v>
      </c>
      <c r="IF44" s="16" t="s">
        <v>32</v>
      </c>
      <c r="IG44" s="16" t="s">
        <v>40</v>
      </c>
      <c r="IH44" s="16">
        <v>10</v>
      </c>
      <c r="II44" s="16" t="s">
        <v>35</v>
      </c>
    </row>
    <row r="45" spans="1:243" s="15" customFormat="1" ht="45">
      <c r="A45" s="46">
        <v>15</v>
      </c>
      <c r="B45" s="49" t="s">
        <v>86</v>
      </c>
      <c r="C45" s="65" t="s">
        <v>145</v>
      </c>
      <c r="D45" s="66"/>
      <c r="E45" s="67"/>
      <c r="F45" s="68"/>
      <c r="G45" s="69"/>
      <c r="H45" s="69"/>
      <c r="I45" s="68"/>
      <c r="J45" s="70"/>
      <c r="K45" s="71"/>
      <c r="L45" s="71"/>
      <c r="M45" s="72"/>
      <c r="N45" s="73"/>
      <c r="O45" s="73"/>
      <c r="P45" s="74"/>
      <c r="Q45" s="73"/>
      <c r="R45" s="73"/>
      <c r="S45" s="74"/>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6"/>
      <c r="BB45" s="77"/>
      <c r="BC45" s="78"/>
      <c r="IE45" s="16">
        <v>1.01</v>
      </c>
      <c r="IF45" s="16" t="s">
        <v>37</v>
      </c>
      <c r="IG45" s="16" t="s">
        <v>33</v>
      </c>
      <c r="IH45" s="16">
        <v>123.223</v>
      </c>
      <c r="II45" s="16" t="s">
        <v>35</v>
      </c>
    </row>
    <row r="46" spans="1:243" s="15" customFormat="1" ht="30">
      <c r="A46" s="51">
        <v>15.1</v>
      </c>
      <c r="B46" s="50" t="s">
        <v>87</v>
      </c>
      <c r="C46" s="65" t="s">
        <v>146</v>
      </c>
      <c r="D46" s="79">
        <v>35</v>
      </c>
      <c r="E46" s="48" t="s">
        <v>113</v>
      </c>
      <c r="F46" s="80">
        <v>325</v>
      </c>
      <c r="G46" s="81"/>
      <c r="H46" s="81"/>
      <c r="I46" s="68" t="s">
        <v>36</v>
      </c>
      <c r="J46" s="70">
        <f>IF(I46="Less(-)",-1,1)</f>
        <v>1</v>
      </c>
      <c r="K46" s="71" t="s">
        <v>46</v>
      </c>
      <c r="L46" s="71" t="s">
        <v>6</v>
      </c>
      <c r="M46" s="86"/>
      <c r="N46" s="81"/>
      <c r="O46" s="81"/>
      <c r="P46" s="83"/>
      <c r="Q46" s="81"/>
      <c r="R46" s="81"/>
      <c r="S46" s="83"/>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84">
        <f>total_amount_ba($B$2,$D$2,D46,F46,J46,K46,M46)</f>
        <v>11375</v>
      </c>
      <c r="BB46" s="85">
        <f t="shared" si="2"/>
        <v>11375</v>
      </c>
      <c r="BC46" s="78" t="str">
        <f t="shared" si="3"/>
        <v>INR  Eleven Thousand Three Hundred &amp; Seventy Five  Only</v>
      </c>
      <c r="IE46" s="16">
        <v>1.02</v>
      </c>
      <c r="IF46" s="16" t="s">
        <v>38</v>
      </c>
      <c r="IG46" s="16" t="s">
        <v>39</v>
      </c>
      <c r="IH46" s="16">
        <v>213</v>
      </c>
      <c r="II46" s="16" t="s">
        <v>35</v>
      </c>
    </row>
    <row r="47" spans="1:243" s="15" customFormat="1" ht="75">
      <c r="A47" s="51">
        <v>16</v>
      </c>
      <c r="B47" s="49" t="s">
        <v>88</v>
      </c>
      <c r="C47" s="65" t="s">
        <v>147</v>
      </c>
      <c r="D47" s="79">
        <v>120</v>
      </c>
      <c r="E47" s="48" t="s">
        <v>112</v>
      </c>
      <c r="F47" s="80">
        <v>17</v>
      </c>
      <c r="G47" s="81"/>
      <c r="H47" s="81"/>
      <c r="I47" s="68" t="s">
        <v>36</v>
      </c>
      <c r="J47" s="70">
        <f>IF(I47="Less(-)",-1,1)</f>
        <v>1</v>
      </c>
      <c r="K47" s="71" t="s">
        <v>46</v>
      </c>
      <c r="L47" s="71" t="s">
        <v>6</v>
      </c>
      <c r="M47" s="86"/>
      <c r="N47" s="81"/>
      <c r="O47" s="81"/>
      <c r="P47" s="83"/>
      <c r="Q47" s="81"/>
      <c r="R47" s="81"/>
      <c r="S47" s="83"/>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84">
        <f>total_amount_ba($B$2,$D$2,D47,F47,J47,K47,M47)</f>
        <v>2040</v>
      </c>
      <c r="BB47" s="85">
        <f>BA47+SUM(N47:AZ47)</f>
        <v>2040</v>
      </c>
      <c r="BC47" s="78" t="str">
        <f>SpellNumber(L47,BB47)</f>
        <v>INR  Two Thousand  &amp;Forty  Only</v>
      </c>
      <c r="IE47" s="16">
        <v>1.01</v>
      </c>
      <c r="IF47" s="16" t="s">
        <v>37</v>
      </c>
      <c r="IG47" s="16" t="s">
        <v>33</v>
      </c>
      <c r="IH47" s="16">
        <v>123.223</v>
      </c>
      <c r="II47" s="16" t="s">
        <v>35</v>
      </c>
    </row>
    <row r="48" spans="1:243" s="15" customFormat="1" ht="30">
      <c r="A48" s="42">
        <v>17</v>
      </c>
      <c r="B48" s="43" t="s">
        <v>89</v>
      </c>
      <c r="C48" s="65" t="s">
        <v>148</v>
      </c>
      <c r="D48" s="66"/>
      <c r="E48" s="67"/>
      <c r="F48" s="68"/>
      <c r="G48" s="69"/>
      <c r="H48" s="69"/>
      <c r="I48" s="68"/>
      <c r="J48" s="70"/>
      <c r="K48" s="71"/>
      <c r="L48" s="71"/>
      <c r="M48" s="72"/>
      <c r="N48" s="73"/>
      <c r="O48" s="73"/>
      <c r="P48" s="74"/>
      <c r="Q48" s="73"/>
      <c r="R48" s="73"/>
      <c r="S48" s="74"/>
      <c r="T48" s="75"/>
      <c r="U48" s="75"/>
      <c r="V48" s="75"/>
      <c r="W48" s="75"/>
      <c r="X48" s="75"/>
      <c r="Y48" s="75"/>
      <c r="Z48" s="75"/>
      <c r="AA48" s="75"/>
      <c r="AB48" s="75"/>
      <c r="AC48" s="75"/>
      <c r="AD48" s="75"/>
      <c r="AE48" s="75"/>
      <c r="AF48" s="75"/>
      <c r="AG48" s="75"/>
      <c r="AH48" s="75"/>
      <c r="AI48" s="75"/>
      <c r="AJ48" s="75"/>
      <c r="AK48" s="75"/>
      <c r="AL48" s="75"/>
      <c r="AM48" s="75"/>
      <c r="AN48" s="75"/>
      <c r="AO48" s="75"/>
      <c r="AP48" s="75"/>
      <c r="AQ48" s="75"/>
      <c r="AR48" s="75"/>
      <c r="AS48" s="75"/>
      <c r="AT48" s="75"/>
      <c r="AU48" s="75"/>
      <c r="AV48" s="75"/>
      <c r="AW48" s="75"/>
      <c r="AX48" s="75"/>
      <c r="AY48" s="75"/>
      <c r="AZ48" s="75"/>
      <c r="BA48" s="76"/>
      <c r="BB48" s="77"/>
      <c r="BC48" s="78"/>
      <c r="IE48" s="16">
        <v>1.02</v>
      </c>
      <c r="IF48" s="16" t="s">
        <v>38</v>
      </c>
      <c r="IG48" s="16" t="s">
        <v>39</v>
      </c>
      <c r="IH48" s="16">
        <v>213</v>
      </c>
      <c r="II48" s="16" t="s">
        <v>35</v>
      </c>
    </row>
    <row r="49" spans="1:243" s="15" customFormat="1" ht="24" customHeight="1">
      <c r="A49" s="44">
        <v>17.1</v>
      </c>
      <c r="B49" s="43" t="s">
        <v>90</v>
      </c>
      <c r="C49" s="65" t="s">
        <v>149</v>
      </c>
      <c r="D49" s="79">
        <v>200</v>
      </c>
      <c r="E49" s="45" t="s">
        <v>112</v>
      </c>
      <c r="F49" s="80">
        <v>86</v>
      </c>
      <c r="G49" s="81"/>
      <c r="H49" s="81"/>
      <c r="I49" s="68" t="s">
        <v>36</v>
      </c>
      <c r="J49" s="70">
        <f>IF(I49="Less(-)",-1,1)</f>
        <v>1</v>
      </c>
      <c r="K49" s="71" t="s">
        <v>46</v>
      </c>
      <c r="L49" s="71" t="s">
        <v>6</v>
      </c>
      <c r="M49" s="86"/>
      <c r="N49" s="81"/>
      <c r="O49" s="81"/>
      <c r="P49" s="83"/>
      <c r="Q49" s="81"/>
      <c r="R49" s="81"/>
      <c r="S49" s="83"/>
      <c r="T49" s="75"/>
      <c r="U49" s="75"/>
      <c r="V49" s="75"/>
      <c r="W49" s="75"/>
      <c r="X49" s="75"/>
      <c r="Y49" s="75"/>
      <c r="Z49" s="75"/>
      <c r="AA49" s="75"/>
      <c r="AB49" s="75"/>
      <c r="AC49" s="75"/>
      <c r="AD49" s="75"/>
      <c r="AE49" s="75"/>
      <c r="AF49" s="75"/>
      <c r="AG49" s="75"/>
      <c r="AH49" s="75"/>
      <c r="AI49" s="75"/>
      <c r="AJ49" s="75"/>
      <c r="AK49" s="75"/>
      <c r="AL49" s="75"/>
      <c r="AM49" s="75"/>
      <c r="AN49" s="75"/>
      <c r="AO49" s="75"/>
      <c r="AP49" s="75"/>
      <c r="AQ49" s="75"/>
      <c r="AR49" s="75"/>
      <c r="AS49" s="75"/>
      <c r="AT49" s="75"/>
      <c r="AU49" s="75"/>
      <c r="AV49" s="75"/>
      <c r="AW49" s="75"/>
      <c r="AX49" s="75"/>
      <c r="AY49" s="75"/>
      <c r="AZ49" s="75"/>
      <c r="BA49" s="84">
        <f>total_amount_ba($B$2,$D$2,D49,F49,J49,K49,M49)</f>
        <v>17200</v>
      </c>
      <c r="BB49" s="85">
        <f>BA49+SUM(N49:AZ49)</f>
        <v>17200</v>
      </c>
      <c r="BC49" s="78" t="str">
        <f>SpellNumber(L49,BB49)</f>
        <v>INR  Seventeen Thousand Two Hundred    Only</v>
      </c>
      <c r="IE49" s="16">
        <v>2</v>
      </c>
      <c r="IF49" s="16" t="s">
        <v>32</v>
      </c>
      <c r="IG49" s="16" t="s">
        <v>40</v>
      </c>
      <c r="IH49" s="16">
        <v>10</v>
      </c>
      <c r="II49" s="16" t="s">
        <v>35</v>
      </c>
    </row>
    <row r="50" spans="1:243" s="15" customFormat="1" ht="15">
      <c r="A50" s="44">
        <v>17.2</v>
      </c>
      <c r="B50" s="43" t="s">
        <v>91</v>
      </c>
      <c r="C50" s="65" t="s">
        <v>150</v>
      </c>
      <c r="D50" s="79">
        <v>130</v>
      </c>
      <c r="E50" s="45" t="s">
        <v>112</v>
      </c>
      <c r="F50" s="80">
        <v>99</v>
      </c>
      <c r="G50" s="81"/>
      <c r="H50" s="81"/>
      <c r="I50" s="68" t="s">
        <v>36</v>
      </c>
      <c r="J50" s="70">
        <f>IF(I50="Less(-)",-1,1)</f>
        <v>1</v>
      </c>
      <c r="K50" s="71" t="s">
        <v>46</v>
      </c>
      <c r="L50" s="71" t="s">
        <v>6</v>
      </c>
      <c r="M50" s="86"/>
      <c r="N50" s="81"/>
      <c r="O50" s="81"/>
      <c r="P50" s="83"/>
      <c r="Q50" s="81"/>
      <c r="R50" s="81"/>
      <c r="S50" s="83"/>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84">
        <f>total_amount_ba($B$2,$D$2,D50,F50,J50,K50,M50)</f>
        <v>12870</v>
      </c>
      <c r="BB50" s="85">
        <f>BA50+SUM(N50:AZ50)</f>
        <v>12870</v>
      </c>
      <c r="BC50" s="78" t="str">
        <f>SpellNumber(L50,BB50)</f>
        <v>INR  Twelve Thousand Eight Hundred &amp; Seventy  Only</v>
      </c>
      <c r="IE50" s="16">
        <v>3</v>
      </c>
      <c r="IF50" s="16" t="s">
        <v>41</v>
      </c>
      <c r="IG50" s="16" t="s">
        <v>42</v>
      </c>
      <c r="IH50" s="16">
        <v>10</v>
      </c>
      <c r="II50" s="16" t="s">
        <v>35</v>
      </c>
    </row>
    <row r="51" spans="1:243" s="15" customFormat="1" ht="30">
      <c r="A51" s="44">
        <v>17.3</v>
      </c>
      <c r="B51" s="43" t="s">
        <v>92</v>
      </c>
      <c r="C51" s="65" t="s">
        <v>151</v>
      </c>
      <c r="D51" s="79">
        <v>120</v>
      </c>
      <c r="E51" s="45" t="s">
        <v>112</v>
      </c>
      <c r="F51" s="80">
        <v>106</v>
      </c>
      <c r="G51" s="81"/>
      <c r="H51" s="81"/>
      <c r="I51" s="68" t="s">
        <v>36</v>
      </c>
      <c r="J51" s="70">
        <f>IF(I51="Less(-)",-1,1)</f>
        <v>1</v>
      </c>
      <c r="K51" s="71" t="s">
        <v>46</v>
      </c>
      <c r="L51" s="71" t="s">
        <v>6</v>
      </c>
      <c r="M51" s="86"/>
      <c r="N51" s="81"/>
      <c r="O51" s="81"/>
      <c r="P51" s="83"/>
      <c r="Q51" s="81"/>
      <c r="R51" s="81"/>
      <c r="S51" s="83"/>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84">
        <f>total_amount_ba($B$2,$D$2,D51,F51,J51,K51,M51)</f>
        <v>12720</v>
      </c>
      <c r="BB51" s="85">
        <f>BA51+SUM(N51:AZ51)</f>
        <v>12720</v>
      </c>
      <c r="BC51" s="78" t="str">
        <f>SpellNumber(L51,BB51)</f>
        <v>INR  Twelve Thousand Seven Hundred &amp; Twenty  Only</v>
      </c>
      <c r="IE51" s="16">
        <v>1.01</v>
      </c>
      <c r="IF51" s="16" t="s">
        <v>37</v>
      </c>
      <c r="IG51" s="16" t="s">
        <v>33</v>
      </c>
      <c r="IH51" s="16">
        <v>123.223</v>
      </c>
      <c r="II51" s="16" t="s">
        <v>35</v>
      </c>
    </row>
    <row r="52" spans="1:243" s="15" customFormat="1" ht="30" customHeight="1">
      <c r="A52" s="44">
        <v>17.4</v>
      </c>
      <c r="B52" s="43" t="s">
        <v>93</v>
      </c>
      <c r="C52" s="65" t="s">
        <v>152</v>
      </c>
      <c r="D52" s="79">
        <v>90</v>
      </c>
      <c r="E52" s="45" t="s">
        <v>116</v>
      </c>
      <c r="F52" s="80">
        <v>127</v>
      </c>
      <c r="G52" s="81"/>
      <c r="H52" s="81"/>
      <c r="I52" s="68" t="s">
        <v>36</v>
      </c>
      <c r="J52" s="70">
        <f>IF(I52="Less(-)",-1,1)</f>
        <v>1</v>
      </c>
      <c r="K52" s="71" t="s">
        <v>46</v>
      </c>
      <c r="L52" s="71" t="s">
        <v>6</v>
      </c>
      <c r="M52" s="86"/>
      <c r="N52" s="81"/>
      <c r="O52" s="81"/>
      <c r="P52" s="83"/>
      <c r="Q52" s="81"/>
      <c r="R52" s="81"/>
      <c r="S52" s="83"/>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84">
        <f>total_amount_ba($B$2,$D$2,D52,F52,J52,K52,M52)</f>
        <v>11430</v>
      </c>
      <c r="BB52" s="85">
        <f>BA52+SUM(N52:AZ52)</f>
        <v>11430</v>
      </c>
      <c r="BC52" s="78" t="str">
        <f>SpellNumber(L52,BB52)</f>
        <v>INR  Eleven Thousand Four Hundred &amp; Thirty  Only</v>
      </c>
      <c r="IE52" s="16">
        <v>1.02</v>
      </c>
      <c r="IF52" s="16" t="s">
        <v>38</v>
      </c>
      <c r="IG52" s="16" t="s">
        <v>39</v>
      </c>
      <c r="IH52" s="16">
        <v>213</v>
      </c>
      <c r="II52" s="16" t="s">
        <v>35</v>
      </c>
    </row>
    <row r="53" spans="1:243" s="15" customFormat="1" ht="45">
      <c r="A53" s="46">
        <v>18</v>
      </c>
      <c r="B53" s="49" t="s">
        <v>94</v>
      </c>
      <c r="C53" s="65" t="s">
        <v>153</v>
      </c>
      <c r="D53" s="66"/>
      <c r="E53" s="67"/>
      <c r="F53" s="68"/>
      <c r="G53" s="69"/>
      <c r="H53" s="69"/>
      <c r="I53" s="68"/>
      <c r="J53" s="70"/>
      <c r="K53" s="71"/>
      <c r="L53" s="71"/>
      <c r="M53" s="72"/>
      <c r="N53" s="73"/>
      <c r="O53" s="73"/>
      <c r="P53" s="74"/>
      <c r="Q53" s="73"/>
      <c r="R53" s="73"/>
      <c r="S53" s="74"/>
      <c r="T53" s="75"/>
      <c r="U53" s="75"/>
      <c r="V53" s="75"/>
      <c r="W53" s="75"/>
      <c r="X53" s="75"/>
      <c r="Y53" s="75"/>
      <c r="Z53" s="75"/>
      <c r="AA53" s="75"/>
      <c r="AB53" s="75"/>
      <c r="AC53" s="75"/>
      <c r="AD53" s="75"/>
      <c r="AE53" s="75"/>
      <c r="AF53" s="75"/>
      <c r="AG53" s="75"/>
      <c r="AH53" s="75"/>
      <c r="AI53" s="75"/>
      <c r="AJ53" s="75"/>
      <c r="AK53" s="75"/>
      <c r="AL53" s="75"/>
      <c r="AM53" s="75"/>
      <c r="AN53" s="75"/>
      <c r="AO53" s="75"/>
      <c r="AP53" s="75"/>
      <c r="AQ53" s="75"/>
      <c r="AR53" s="75"/>
      <c r="AS53" s="75"/>
      <c r="AT53" s="75"/>
      <c r="AU53" s="75"/>
      <c r="AV53" s="75"/>
      <c r="AW53" s="75"/>
      <c r="AX53" s="75"/>
      <c r="AY53" s="75"/>
      <c r="AZ53" s="75"/>
      <c r="BA53" s="76"/>
      <c r="BB53" s="77"/>
      <c r="BC53" s="78"/>
      <c r="IE53" s="16">
        <v>2</v>
      </c>
      <c r="IF53" s="16" t="s">
        <v>32</v>
      </c>
      <c r="IG53" s="16" t="s">
        <v>40</v>
      </c>
      <c r="IH53" s="16">
        <v>10</v>
      </c>
      <c r="II53" s="16" t="s">
        <v>35</v>
      </c>
    </row>
    <row r="54" spans="1:243" s="15" customFormat="1" ht="30">
      <c r="A54" s="46">
        <v>18.1</v>
      </c>
      <c r="B54" s="49" t="s">
        <v>95</v>
      </c>
      <c r="C54" s="65" t="s">
        <v>154</v>
      </c>
      <c r="D54" s="79">
        <v>105</v>
      </c>
      <c r="E54" s="48" t="s">
        <v>114</v>
      </c>
      <c r="F54" s="80">
        <v>131</v>
      </c>
      <c r="G54" s="81"/>
      <c r="H54" s="81"/>
      <c r="I54" s="68" t="s">
        <v>36</v>
      </c>
      <c r="J54" s="70">
        <f>IF(I54="Less(-)",-1,1)</f>
        <v>1</v>
      </c>
      <c r="K54" s="71" t="s">
        <v>46</v>
      </c>
      <c r="L54" s="71" t="s">
        <v>6</v>
      </c>
      <c r="M54" s="86"/>
      <c r="N54" s="81"/>
      <c r="O54" s="81"/>
      <c r="P54" s="83"/>
      <c r="Q54" s="81"/>
      <c r="R54" s="81"/>
      <c r="S54" s="83"/>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84">
        <f>total_amount_ba($B$2,$D$2,D54,F54,J54,K54,M54)</f>
        <v>13755</v>
      </c>
      <c r="BB54" s="85">
        <f aca="true" t="shared" si="8" ref="BB54:BB59">BA54+SUM(N54:AZ54)</f>
        <v>13755</v>
      </c>
      <c r="BC54" s="78" t="str">
        <f aca="true" t="shared" si="9" ref="BC54:BC59">SpellNumber(L54,BB54)</f>
        <v>INR  Thirteen Thousand Seven Hundred &amp; Fifty Five  Only</v>
      </c>
      <c r="IE54" s="16">
        <v>1.01</v>
      </c>
      <c r="IF54" s="16" t="s">
        <v>37</v>
      </c>
      <c r="IG54" s="16" t="s">
        <v>33</v>
      </c>
      <c r="IH54" s="16">
        <v>123.223</v>
      </c>
      <c r="II54" s="16" t="s">
        <v>35</v>
      </c>
    </row>
    <row r="55" spans="1:243" s="15" customFormat="1" ht="41.25" customHeight="1">
      <c r="A55" s="46">
        <v>18.2</v>
      </c>
      <c r="B55" s="49" t="s">
        <v>96</v>
      </c>
      <c r="C55" s="65" t="s">
        <v>155</v>
      </c>
      <c r="D55" s="79">
        <v>30</v>
      </c>
      <c r="E55" s="48" t="s">
        <v>114</v>
      </c>
      <c r="F55" s="80">
        <v>145</v>
      </c>
      <c r="G55" s="81"/>
      <c r="H55" s="81"/>
      <c r="I55" s="68" t="s">
        <v>36</v>
      </c>
      <c r="J55" s="70">
        <f>IF(I55="Less(-)",-1,1)</f>
        <v>1</v>
      </c>
      <c r="K55" s="71" t="s">
        <v>46</v>
      </c>
      <c r="L55" s="71" t="s">
        <v>6</v>
      </c>
      <c r="M55" s="86"/>
      <c r="N55" s="81"/>
      <c r="O55" s="81"/>
      <c r="P55" s="83"/>
      <c r="Q55" s="81"/>
      <c r="R55" s="81"/>
      <c r="S55" s="83"/>
      <c r="T55" s="75"/>
      <c r="U55" s="75"/>
      <c r="V55" s="75"/>
      <c r="W55" s="75"/>
      <c r="X55" s="75"/>
      <c r="Y55" s="75"/>
      <c r="Z55" s="75"/>
      <c r="AA55" s="75"/>
      <c r="AB55" s="75"/>
      <c r="AC55" s="75"/>
      <c r="AD55" s="75"/>
      <c r="AE55" s="75"/>
      <c r="AF55" s="75"/>
      <c r="AG55" s="75"/>
      <c r="AH55" s="75"/>
      <c r="AI55" s="75"/>
      <c r="AJ55" s="75"/>
      <c r="AK55" s="75"/>
      <c r="AL55" s="75"/>
      <c r="AM55" s="75"/>
      <c r="AN55" s="75"/>
      <c r="AO55" s="75"/>
      <c r="AP55" s="75"/>
      <c r="AQ55" s="75"/>
      <c r="AR55" s="75"/>
      <c r="AS55" s="75"/>
      <c r="AT55" s="75"/>
      <c r="AU55" s="75"/>
      <c r="AV55" s="75"/>
      <c r="AW55" s="75"/>
      <c r="AX55" s="75"/>
      <c r="AY55" s="75"/>
      <c r="AZ55" s="75"/>
      <c r="BA55" s="84">
        <f>total_amount_ba($B$2,$D$2,D55,F55,J55,K55,M55)</f>
        <v>4350</v>
      </c>
      <c r="BB55" s="85">
        <f t="shared" si="8"/>
        <v>4350</v>
      </c>
      <c r="BC55" s="78" t="str">
        <f t="shared" si="9"/>
        <v>INR  Four Thousand Three Hundred &amp; Fifty  Only</v>
      </c>
      <c r="IE55" s="16">
        <v>1.02</v>
      </c>
      <c r="IF55" s="16" t="s">
        <v>38</v>
      </c>
      <c r="IG55" s="16" t="s">
        <v>39</v>
      </c>
      <c r="IH55" s="16">
        <v>213</v>
      </c>
      <c r="II55" s="16" t="s">
        <v>35</v>
      </c>
    </row>
    <row r="56" spans="1:243" s="15" customFormat="1" ht="44.25" customHeight="1">
      <c r="A56" s="46">
        <v>18.3</v>
      </c>
      <c r="B56" s="49" t="s">
        <v>97</v>
      </c>
      <c r="C56" s="65" t="s">
        <v>156</v>
      </c>
      <c r="D56" s="79">
        <v>30</v>
      </c>
      <c r="E56" s="48" t="s">
        <v>114</v>
      </c>
      <c r="F56" s="80">
        <v>200</v>
      </c>
      <c r="G56" s="81"/>
      <c r="H56" s="81"/>
      <c r="I56" s="68" t="s">
        <v>36</v>
      </c>
      <c r="J56" s="70">
        <f>IF(I56="Less(-)",-1,1)</f>
        <v>1</v>
      </c>
      <c r="K56" s="71" t="s">
        <v>46</v>
      </c>
      <c r="L56" s="71" t="s">
        <v>6</v>
      </c>
      <c r="M56" s="86"/>
      <c r="N56" s="81"/>
      <c r="O56" s="81"/>
      <c r="P56" s="83"/>
      <c r="Q56" s="81"/>
      <c r="R56" s="81"/>
      <c r="S56" s="83"/>
      <c r="T56" s="75"/>
      <c r="U56" s="75"/>
      <c r="V56" s="75"/>
      <c r="W56" s="75"/>
      <c r="X56" s="75"/>
      <c r="Y56" s="75"/>
      <c r="Z56" s="75"/>
      <c r="AA56" s="75"/>
      <c r="AB56" s="75"/>
      <c r="AC56" s="75"/>
      <c r="AD56" s="75"/>
      <c r="AE56" s="75"/>
      <c r="AF56" s="75"/>
      <c r="AG56" s="75"/>
      <c r="AH56" s="75"/>
      <c r="AI56" s="75"/>
      <c r="AJ56" s="75"/>
      <c r="AK56" s="75"/>
      <c r="AL56" s="75"/>
      <c r="AM56" s="75"/>
      <c r="AN56" s="75"/>
      <c r="AO56" s="75"/>
      <c r="AP56" s="75"/>
      <c r="AQ56" s="75"/>
      <c r="AR56" s="75"/>
      <c r="AS56" s="75"/>
      <c r="AT56" s="75"/>
      <c r="AU56" s="75"/>
      <c r="AV56" s="75"/>
      <c r="AW56" s="75"/>
      <c r="AX56" s="75"/>
      <c r="AY56" s="75"/>
      <c r="AZ56" s="75"/>
      <c r="BA56" s="84">
        <f>total_amount_ba($B$2,$D$2,D56,F56,J56,K56,M56)</f>
        <v>6000</v>
      </c>
      <c r="BB56" s="85">
        <f t="shared" si="8"/>
        <v>6000</v>
      </c>
      <c r="BC56" s="78" t="str">
        <f t="shared" si="9"/>
        <v>INR  Six Thousand    Only</v>
      </c>
      <c r="IE56" s="16">
        <v>2</v>
      </c>
      <c r="IF56" s="16" t="s">
        <v>32</v>
      </c>
      <c r="IG56" s="16" t="s">
        <v>40</v>
      </c>
      <c r="IH56" s="16">
        <v>10</v>
      </c>
      <c r="II56" s="16" t="s">
        <v>35</v>
      </c>
    </row>
    <row r="57" spans="1:243" s="15" customFormat="1" ht="15">
      <c r="A57" s="46">
        <v>18.4</v>
      </c>
      <c r="B57" s="49" t="s">
        <v>98</v>
      </c>
      <c r="C57" s="65" t="s">
        <v>157</v>
      </c>
      <c r="D57" s="79">
        <v>37</v>
      </c>
      <c r="E57" s="48" t="s">
        <v>114</v>
      </c>
      <c r="F57" s="80">
        <v>255</v>
      </c>
      <c r="G57" s="81"/>
      <c r="H57" s="81"/>
      <c r="I57" s="68" t="s">
        <v>36</v>
      </c>
      <c r="J57" s="70">
        <f aca="true" t="shared" si="10" ref="J57:J63">IF(I57="Less(-)",-1,1)</f>
        <v>1</v>
      </c>
      <c r="K57" s="71" t="s">
        <v>46</v>
      </c>
      <c r="L57" s="71" t="s">
        <v>6</v>
      </c>
      <c r="M57" s="86"/>
      <c r="N57" s="81"/>
      <c r="O57" s="81"/>
      <c r="P57" s="83"/>
      <c r="Q57" s="81"/>
      <c r="R57" s="81"/>
      <c r="S57" s="83"/>
      <c r="T57" s="75"/>
      <c r="U57" s="75"/>
      <c r="V57" s="75"/>
      <c r="W57" s="75"/>
      <c r="X57" s="75"/>
      <c r="Y57" s="75"/>
      <c r="Z57" s="75"/>
      <c r="AA57" s="75"/>
      <c r="AB57" s="75"/>
      <c r="AC57" s="75"/>
      <c r="AD57" s="75"/>
      <c r="AE57" s="75"/>
      <c r="AF57" s="75"/>
      <c r="AG57" s="75"/>
      <c r="AH57" s="75"/>
      <c r="AI57" s="75"/>
      <c r="AJ57" s="75"/>
      <c r="AK57" s="75"/>
      <c r="AL57" s="75"/>
      <c r="AM57" s="75"/>
      <c r="AN57" s="75"/>
      <c r="AO57" s="75"/>
      <c r="AP57" s="75"/>
      <c r="AQ57" s="75"/>
      <c r="AR57" s="75"/>
      <c r="AS57" s="75"/>
      <c r="AT57" s="75"/>
      <c r="AU57" s="75"/>
      <c r="AV57" s="75"/>
      <c r="AW57" s="75"/>
      <c r="AX57" s="75"/>
      <c r="AY57" s="75"/>
      <c r="AZ57" s="75"/>
      <c r="BA57" s="84">
        <f aca="true" t="shared" si="11" ref="BA57:BA63">total_amount_ba($B$2,$D$2,D57,F57,J57,K57,M57)</f>
        <v>9435</v>
      </c>
      <c r="BB57" s="85">
        <f t="shared" si="8"/>
        <v>9435</v>
      </c>
      <c r="BC57" s="78" t="str">
        <f t="shared" si="9"/>
        <v>INR  Nine Thousand Four Hundred &amp; Thirty Five  Only</v>
      </c>
      <c r="IE57" s="16">
        <v>1.01</v>
      </c>
      <c r="IF57" s="16" t="s">
        <v>37</v>
      </c>
      <c r="IG57" s="16" t="s">
        <v>33</v>
      </c>
      <c r="IH57" s="16">
        <v>123.223</v>
      </c>
      <c r="II57" s="16" t="s">
        <v>35</v>
      </c>
    </row>
    <row r="58" spans="1:243" s="15" customFormat="1" ht="45">
      <c r="A58" s="46">
        <v>19</v>
      </c>
      <c r="B58" s="49" t="s">
        <v>99</v>
      </c>
      <c r="C58" s="65" t="s">
        <v>158</v>
      </c>
      <c r="D58" s="79">
        <v>30</v>
      </c>
      <c r="E58" s="48" t="s">
        <v>113</v>
      </c>
      <c r="F58" s="80">
        <v>51</v>
      </c>
      <c r="G58" s="81"/>
      <c r="H58" s="81"/>
      <c r="I58" s="68" t="s">
        <v>36</v>
      </c>
      <c r="J58" s="70">
        <f t="shared" si="10"/>
        <v>1</v>
      </c>
      <c r="K58" s="71" t="s">
        <v>46</v>
      </c>
      <c r="L58" s="71" t="s">
        <v>6</v>
      </c>
      <c r="M58" s="86"/>
      <c r="N58" s="81"/>
      <c r="O58" s="81"/>
      <c r="P58" s="83"/>
      <c r="Q58" s="81"/>
      <c r="R58" s="81"/>
      <c r="S58" s="83"/>
      <c r="T58" s="75"/>
      <c r="U58" s="75"/>
      <c r="V58" s="75"/>
      <c r="W58" s="75"/>
      <c r="X58" s="75"/>
      <c r="Y58" s="75"/>
      <c r="Z58" s="75"/>
      <c r="AA58" s="75"/>
      <c r="AB58" s="75"/>
      <c r="AC58" s="75"/>
      <c r="AD58" s="75"/>
      <c r="AE58" s="75"/>
      <c r="AF58" s="75"/>
      <c r="AG58" s="75"/>
      <c r="AH58" s="75"/>
      <c r="AI58" s="75"/>
      <c r="AJ58" s="75"/>
      <c r="AK58" s="75"/>
      <c r="AL58" s="75"/>
      <c r="AM58" s="75"/>
      <c r="AN58" s="75"/>
      <c r="AO58" s="75"/>
      <c r="AP58" s="75"/>
      <c r="AQ58" s="75"/>
      <c r="AR58" s="75"/>
      <c r="AS58" s="75"/>
      <c r="AT58" s="75"/>
      <c r="AU58" s="87"/>
      <c r="AV58" s="75"/>
      <c r="AW58" s="75"/>
      <c r="AX58" s="75"/>
      <c r="AY58" s="75"/>
      <c r="AZ58" s="75"/>
      <c r="BA58" s="84">
        <f t="shared" si="11"/>
        <v>1530</v>
      </c>
      <c r="BB58" s="85">
        <f t="shared" si="8"/>
        <v>1530</v>
      </c>
      <c r="BC58" s="78" t="str">
        <f t="shared" si="9"/>
        <v>INR  One Thousand Five Hundred &amp; Thirty  Only</v>
      </c>
      <c r="IE58" s="16">
        <v>1.02</v>
      </c>
      <c r="IF58" s="16" t="s">
        <v>38</v>
      </c>
      <c r="IG58" s="16" t="s">
        <v>39</v>
      </c>
      <c r="IH58" s="16">
        <v>213</v>
      </c>
      <c r="II58" s="16" t="s">
        <v>35</v>
      </c>
    </row>
    <row r="59" spans="1:243" s="15" customFormat="1" ht="45">
      <c r="A59" s="46">
        <v>20</v>
      </c>
      <c r="B59" s="49" t="s">
        <v>100</v>
      </c>
      <c r="C59" s="65" t="s">
        <v>159</v>
      </c>
      <c r="D59" s="79">
        <v>9</v>
      </c>
      <c r="E59" s="48" t="s">
        <v>113</v>
      </c>
      <c r="F59" s="80">
        <v>327</v>
      </c>
      <c r="G59" s="81"/>
      <c r="H59" s="81"/>
      <c r="I59" s="68" t="s">
        <v>36</v>
      </c>
      <c r="J59" s="70">
        <f t="shared" si="10"/>
        <v>1</v>
      </c>
      <c r="K59" s="71" t="s">
        <v>46</v>
      </c>
      <c r="L59" s="71" t="s">
        <v>6</v>
      </c>
      <c r="M59" s="86"/>
      <c r="N59" s="81"/>
      <c r="O59" s="81"/>
      <c r="P59" s="83"/>
      <c r="Q59" s="81"/>
      <c r="R59" s="81"/>
      <c r="S59" s="83"/>
      <c r="T59" s="75"/>
      <c r="U59" s="75"/>
      <c r="V59" s="75"/>
      <c r="W59" s="75"/>
      <c r="X59" s="75"/>
      <c r="Y59" s="75"/>
      <c r="Z59" s="75"/>
      <c r="AA59" s="75"/>
      <c r="AB59" s="75"/>
      <c r="AC59" s="75"/>
      <c r="AD59" s="75"/>
      <c r="AE59" s="75"/>
      <c r="AF59" s="75"/>
      <c r="AG59" s="75"/>
      <c r="AH59" s="75"/>
      <c r="AI59" s="75"/>
      <c r="AJ59" s="75"/>
      <c r="AK59" s="75"/>
      <c r="AL59" s="75"/>
      <c r="AM59" s="75"/>
      <c r="AN59" s="75"/>
      <c r="AO59" s="75"/>
      <c r="AP59" s="75"/>
      <c r="AQ59" s="75"/>
      <c r="AR59" s="75"/>
      <c r="AS59" s="75"/>
      <c r="AT59" s="75"/>
      <c r="AU59" s="75"/>
      <c r="AV59" s="75"/>
      <c r="AW59" s="75"/>
      <c r="AX59" s="75"/>
      <c r="AY59" s="75"/>
      <c r="AZ59" s="75"/>
      <c r="BA59" s="84">
        <f t="shared" si="11"/>
        <v>2943</v>
      </c>
      <c r="BB59" s="85">
        <f t="shared" si="8"/>
        <v>2943</v>
      </c>
      <c r="BC59" s="78" t="str">
        <f t="shared" si="9"/>
        <v>INR  Two Thousand Nine Hundred &amp; Forty Three  Only</v>
      </c>
      <c r="IE59" s="16">
        <v>2</v>
      </c>
      <c r="IF59" s="16" t="s">
        <v>32</v>
      </c>
      <c r="IG59" s="16" t="s">
        <v>40</v>
      </c>
      <c r="IH59" s="16">
        <v>10</v>
      </c>
      <c r="II59" s="16" t="s">
        <v>35</v>
      </c>
    </row>
    <row r="60" spans="1:243" s="15" customFormat="1" ht="60">
      <c r="A60" s="46">
        <v>21</v>
      </c>
      <c r="B60" s="49" t="s">
        <v>174</v>
      </c>
      <c r="C60" s="65" t="s">
        <v>160</v>
      </c>
      <c r="D60" s="66"/>
      <c r="E60" s="67"/>
      <c r="F60" s="68"/>
      <c r="G60" s="69"/>
      <c r="H60" s="69"/>
      <c r="I60" s="68"/>
      <c r="J60" s="70"/>
      <c r="K60" s="71"/>
      <c r="L60" s="71"/>
      <c r="M60" s="72"/>
      <c r="N60" s="73"/>
      <c r="O60" s="73"/>
      <c r="P60" s="74"/>
      <c r="Q60" s="73"/>
      <c r="R60" s="73"/>
      <c r="S60" s="74"/>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6"/>
      <c r="BB60" s="77"/>
      <c r="BC60" s="78"/>
      <c r="IE60" s="16">
        <v>3</v>
      </c>
      <c r="IF60" s="16" t="s">
        <v>41</v>
      </c>
      <c r="IG60" s="16" t="s">
        <v>42</v>
      </c>
      <c r="IH60" s="16">
        <v>10</v>
      </c>
      <c r="II60" s="16" t="s">
        <v>35</v>
      </c>
    </row>
    <row r="61" spans="1:243" s="15" customFormat="1" ht="30">
      <c r="A61" s="51">
        <v>21.1</v>
      </c>
      <c r="B61" s="49" t="s">
        <v>101</v>
      </c>
      <c r="C61" s="65" t="s">
        <v>161</v>
      </c>
      <c r="D61" s="79">
        <v>7</v>
      </c>
      <c r="E61" s="48" t="s">
        <v>113</v>
      </c>
      <c r="F61" s="80">
        <v>917</v>
      </c>
      <c r="G61" s="81"/>
      <c r="H61" s="81"/>
      <c r="I61" s="68" t="s">
        <v>36</v>
      </c>
      <c r="J61" s="70">
        <f t="shared" si="10"/>
        <v>1</v>
      </c>
      <c r="K61" s="71" t="s">
        <v>46</v>
      </c>
      <c r="L61" s="71" t="s">
        <v>6</v>
      </c>
      <c r="M61" s="86"/>
      <c r="N61" s="81"/>
      <c r="O61" s="81"/>
      <c r="P61" s="83"/>
      <c r="Q61" s="81"/>
      <c r="R61" s="81"/>
      <c r="S61" s="83"/>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84">
        <f t="shared" si="11"/>
        <v>6419</v>
      </c>
      <c r="BB61" s="85">
        <f>BA61+SUM(N61:AZ61)</f>
        <v>6419</v>
      </c>
      <c r="BC61" s="78" t="str">
        <f>SpellNumber(L61,BB61)</f>
        <v>INR  Six Thousand Four Hundred &amp; Nineteen  Only</v>
      </c>
      <c r="IE61" s="16">
        <v>1.01</v>
      </c>
      <c r="IF61" s="16" t="s">
        <v>37</v>
      </c>
      <c r="IG61" s="16" t="s">
        <v>33</v>
      </c>
      <c r="IH61" s="16">
        <v>123.223</v>
      </c>
      <c r="II61" s="16" t="s">
        <v>35</v>
      </c>
    </row>
    <row r="62" spans="1:243" s="15" customFormat="1" ht="30">
      <c r="A62" s="46">
        <v>21.2</v>
      </c>
      <c r="B62" s="49" t="s">
        <v>102</v>
      </c>
      <c r="C62" s="65" t="s">
        <v>162</v>
      </c>
      <c r="D62" s="79">
        <v>15</v>
      </c>
      <c r="E62" s="48" t="s">
        <v>35</v>
      </c>
      <c r="F62" s="80">
        <v>434</v>
      </c>
      <c r="G62" s="81"/>
      <c r="H62" s="81"/>
      <c r="I62" s="68" t="s">
        <v>36</v>
      </c>
      <c r="J62" s="70">
        <f t="shared" si="10"/>
        <v>1</v>
      </c>
      <c r="K62" s="71" t="s">
        <v>46</v>
      </c>
      <c r="L62" s="71" t="s">
        <v>6</v>
      </c>
      <c r="M62" s="86"/>
      <c r="N62" s="81"/>
      <c r="O62" s="81"/>
      <c r="P62" s="83"/>
      <c r="Q62" s="81"/>
      <c r="R62" s="81"/>
      <c r="S62" s="83"/>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84">
        <f t="shared" si="11"/>
        <v>6510</v>
      </c>
      <c r="BB62" s="85">
        <f>BA62+SUM(N62:AZ62)</f>
        <v>6510</v>
      </c>
      <c r="BC62" s="78" t="str">
        <f>SpellNumber(L62,BB62)</f>
        <v>INR  Six Thousand Five Hundred &amp; Ten  Only</v>
      </c>
      <c r="IE62" s="16">
        <v>1.02</v>
      </c>
      <c r="IF62" s="16" t="s">
        <v>38</v>
      </c>
      <c r="IG62" s="16" t="s">
        <v>39</v>
      </c>
      <c r="IH62" s="16">
        <v>213</v>
      </c>
      <c r="II62" s="16" t="s">
        <v>35</v>
      </c>
    </row>
    <row r="63" spans="1:243" s="15" customFormat="1" ht="30">
      <c r="A63" s="46">
        <v>21.3</v>
      </c>
      <c r="B63" s="49" t="s">
        <v>103</v>
      </c>
      <c r="C63" s="65" t="s">
        <v>163</v>
      </c>
      <c r="D63" s="79">
        <v>7</v>
      </c>
      <c r="E63" s="48" t="s">
        <v>35</v>
      </c>
      <c r="F63" s="80">
        <v>742</v>
      </c>
      <c r="G63" s="81"/>
      <c r="H63" s="81"/>
      <c r="I63" s="68" t="s">
        <v>36</v>
      </c>
      <c r="J63" s="70">
        <f t="shared" si="10"/>
        <v>1</v>
      </c>
      <c r="K63" s="71" t="s">
        <v>46</v>
      </c>
      <c r="L63" s="71" t="s">
        <v>6</v>
      </c>
      <c r="M63" s="86"/>
      <c r="N63" s="81"/>
      <c r="O63" s="81"/>
      <c r="P63" s="83"/>
      <c r="Q63" s="81"/>
      <c r="R63" s="81"/>
      <c r="S63" s="83"/>
      <c r="T63" s="75"/>
      <c r="U63" s="75"/>
      <c r="V63" s="75"/>
      <c r="W63" s="75"/>
      <c r="X63" s="75"/>
      <c r="Y63" s="75"/>
      <c r="Z63" s="75"/>
      <c r="AA63" s="75"/>
      <c r="AB63" s="75"/>
      <c r="AC63" s="75"/>
      <c r="AD63" s="75"/>
      <c r="AE63" s="75"/>
      <c r="AF63" s="75"/>
      <c r="AG63" s="75"/>
      <c r="AH63" s="75"/>
      <c r="AI63" s="75"/>
      <c r="AJ63" s="75"/>
      <c r="AK63" s="75"/>
      <c r="AL63" s="75"/>
      <c r="AM63" s="75"/>
      <c r="AN63" s="75"/>
      <c r="AO63" s="75"/>
      <c r="AP63" s="75"/>
      <c r="AQ63" s="75"/>
      <c r="AR63" s="75"/>
      <c r="AS63" s="75"/>
      <c r="AT63" s="75"/>
      <c r="AU63" s="75"/>
      <c r="AV63" s="75"/>
      <c r="AW63" s="75"/>
      <c r="AX63" s="75"/>
      <c r="AY63" s="75"/>
      <c r="AZ63" s="75"/>
      <c r="BA63" s="84">
        <f t="shared" si="11"/>
        <v>5194</v>
      </c>
      <c r="BB63" s="85">
        <f>BA63+SUM(N63:AZ63)</f>
        <v>5194</v>
      </c>
      <c r="BC63" s="78" t="str">
        <f>SpellNumber(L63,BB63)</f>
        <v>INR  Five Thousand One Hundred &amp; Ninety Four  Only</v>
      </c>
      <c r="IE63" s="16">
        <v>2</v>
      </c>
      <c r="IF63" s="16" t="s">
        <v>32</v>
      </c>
      <c r="IG63" s="16" t="s">
        <v>40</v>
      </c>
      <c r="IH63" s="16">
        <v>10</v>
      </c>
      <c r="II63" s="16" t="s">
        <v>35</v>
      </c>
    </row>
    <row r="64" spans="1:243" s="15" customFormat="1" ht="90">
      <c r="A64" s="46">
        <v>22</v>
      </c>
      <c r="B64" s="47" t="s">
        <v>104</v>
      </c>
      <c r="C64" s="65" t="s">
        <v>164</v>
      </c>
      <c r="D64" s="66"/>
      <c r="E64" s="67"/>
      <c r="F64" s="68"/>
      <c r="G64" s="69"/>
      <c r="H64" s="69"/>
      <c r="I64" s="68"/>
      <c r="J64" s="70"/>
      <c r="K64" s="71"/>
      <c r="L64" s="71"/>
      <c r="M64" s="72"/>
      <c r="N64" s="73"/>
      <c r="O64" s="73"/>
      <c r="P64" s="74"/>
      <c r="Q64" s="73"/>
      <c r="R64" s="73"/>
      <c r="S64" s="74"/>
      <c r="T64" s="75"/>
      <c r="U64" s="75"/>
      <c r="V64" s="75"/>
      <c r="W64" s="75"/>
      <c r="X64" s="75"/>
      <c r="Y64" s="75"/>
      <c r="Z64" s="75"/>
      <c r="AA64" s="75"/>
      <c r="AB64" s="75"/>
      <c r="AC64" s="75"/>
      <c r="AD64" s="75"/>
      <c r="AE64" s="75"/>
      <c r="AF64" s="75"/>
      <c r="AG64" s="75"/>
      <c r="AH64" s="75"/>
      <c r="AI64" s="75"/>
      <c r="AJ64" s="75"/>
      <c r="AK64" s="75"/>
      <c r="AL64" s="75"/>
      <c r="AM64" s="75"/>
      <c r="AN64" s="75"/>
      <c r="AO64" s="75"/>
      <c r="AP64" s="75"/>
      <c r="AQ64" s="75"/>
      <c r="AR64" s="75"/>
      <c r="AS64" s="75"/>
      <c r="AT64" s="75"/>
      <c r="AU64" s="75"/>
      <c r="AV64" s="75"/>
      <c r="AW64" s="75"/>
      <c r="AX64" s="75"/>
      <c r="AY64" s="75"/>
      <c r="AZ64" s="75"/>
      <c r="BA64" s="76"/>
      <c r="BB64" s="77"/>
      <c r="BC64" s="78"/>
      <c r="IE64" s="16">
        <v>1.01</v>
      </c>
      <c r="IF64" s="16" t="s">
        <v>37</v>
      </c>
      <c r="IG64" s="16" t="s">
        <v>33</v>
      </c>
      <c r="IH64" s="16">
        <v>123.223</v>
      </c>
      <c r="II64" s="16" t="s">
        <v>35</v>
      </c>
    </row>
    <row r="65" spans="1:243" s="15" customFormat="1" ht="15">
      <c r="A65" s="46">
        <v>22.1</v>
      </c>
      <c r="B65" s="47" t="s">
        <v>105</v>
      </c>
      <c r="C65" s="65" t="s">
        <v>165</v>
      </c>
      <c r="D65" s="79">
        <v>22</v>
      </c>
      <c r="E65" s="48" t="s">
        <v>35</v>
      </c>
      <c r="F65" s="80">
        <v>2758</v>
      </c>
      <c r="G65" s="81"/>
      <c r="H65" s="81"/>
      <c r="I65" s="68" t="s">
        <v>36</v>
      </c>
      <c r="J65" s="70">
        <f>IF(I65="Less(-)",-1,1)</f>
        <v>1</v>
      </c>
      <c r="K65" s="71" t="s">
        <v>46</v>
      </c>
      <c r="L65" s="71" t="s">
        <v>6</v>
      </c>
      <c r="M65" s="86"/>
      <c r="N65" s="81"/>
      <c r="O65" s="81"/>
      <c r="P65" s="83"/>
      <c r="Q65" s="81"/>
      <c r="R65" s="81"/>
      <c r="S65" s="83"/>
      <c r="T65" s="75"/>
      <c r="U65" s="75"/>
      <c r="V65" s="75"/>
      <c r="W65" s="75"/>
      <c r="X65" s="75"/>
      <c r="Y65" s="75"/>
      <c r="Z65" s="75"/>
      <c r="AA65" s="75"/>
      <c r="AB65" s="75"/>
      <c r="AC65" s="75"/>
      <c r="AD65" s="75"/>
      <c r="AE65" s="75"/>
      <c r="AF65" s="75"/>
      <c r="AG65" s="75"/>
      <c r="AH65" s="75"/>
      <c r="AI65" s="75"/>
      <c r="AJ65" s="75"/>
      <c r="AK65" s="75"/>
      <c r="AL65" s="75"/>
      <c r="AM65" s="75"/>
      <c r="AN65" s="75"/>
      <c r="AO65" s="75"/>
      <c r="AP65" s="75"/>
      <c r="AQ65" s="75"/>
      <c r="AR65" s="75"/>
      <c r="AS65" s="75"/>
      <c r="AT65" s="75"/>
      <c r="AU65" s="75"/>
      <c r="AV65" s="75"/>
      <c r="AW65" s="75"/>
      <c r="AX65" s="75"/>
      <c r="AY65" s="75"/>
      <c r="AZ65" s="75"/>
      <c r="BA65" s="84">
        <f>total_amount_ba($B$2,$D$2,D65,F65,J65,K65,M65)</f>
        <v>60676</v>
      </c>
      <c r="BB65" s="85">
        <f>BA65+SUM(N65:AZ65)</f>
        <v>60676</v>
      </c>
      <c r="BC65" s="78" t="str">
        <f>SpellNumber(L65,BB65)</f>
        <v>INR  Sixty Thousand Six Hundred &amp; Seventy Six  Only</v>
      </c>
      <c r="IE65" s="16">
        <v>1.02</v>
      </c>
      <c r="IF65" s="16" t="s">
        <v>38</v>
      </c>
      <c r="IG65" s="16" t="s">
        <v>39</v>
      </c>
      <c r="IH65" s="16">
        <v>213</v>
      </c>
      <c r="II65" s="16" t="s">
        <v>35</v>
      </c>
    </row>
    <row r="66" spans="1:243" s="15" customFormat="1" ht="45">
      <c r="A66" s="46">
        <v>23</v>
      </c>
      <c r="B66" s="49" t="s">
        <v>106</v>
      </c>
      <c r="C66" s="65" t="s">
        <v>166</v>
      </c>
      <c r="D66" s="79">
        <v>8000</v>
      </c>
      <c r="E66" s="48" t="s">
        <v>117</v>
      </c>
      <c r="F66" s="80">
        <v>0.44</v>
      </c>
      <c r="G66" s="81"/>
      <c r="H66" s="81"/>
      <c r="I66" s="68" t="s">
        <v>36</v>
      </c>
      <c r="J66" s="70">
        <f>IF(I66="Less(-)",-1,1)</f>
        <v>1</v>
      </c>
      <c r="K66" s="71" t="s">
        <v>46</v>
      </c>
      <c r="L66" s="71" t="s">
        <v>6</v>
      </c>
      <c r="M66" s="86"/>
      <c r="N66" s="81"/>
      <c r="O66" s="81"/>
      <c r="P66" s="83"/>
      <c r="Q66" s="81"/>
      <c r="R66" s="81"/>
      <c r="S66" s="83"/>
      <c r="T66" s="75"/>
      <c r="U66" s="75"/>
      <c r="V66" s="75"/>
      <c r="W66" s="75"/>
      <c r="X66" s="75"/>
      <c r="Y66" s="75"/>
      <c r="Z66" s="75"/>
      <c r="AA66" s="75"/>
      <c r="AB66" s="75"/>
      <c r="AC66" s="75"/>
      <c r="AD66" s="75"/>
      <c r="AE66" s="75"/>
      <c r="AF66" s="75"/>
      <c r="AG66" s="75"/>
      <c r="AH66" s="75"/>
      <c r="AI66" s="75"/>
      <c r="AJ66" s="75"/>
      <c r="AK66" s="75"/>
      <c r="AL66" s="75"/>
      <c r="AM66" s="75"/>
      <c r="AN66" s="75"/>
      <c r="AO66" s="75"/>
      <c r="AP66" s="75"/>
      <c r="AQ66" s="75"/>
      <c r="AR66" s="75"/>
      <c r="AS66" s="75"/>
      <c r="AT66" s="75"/>
      <c r="AU66" s="75"/>
      <c r="AV66" s="75"/>
      <c r="AW66" s="75"/>
      <c r="AX66" s="75"/>
      <c r="AY66" s="75"/>
      <c r="AZ66" s="75"/>
      <c r="BA66" s="84">
        <f>total_amount_ba($B$2,$D$2,D66,F66,J66,K66,M66)</f>
        <v>3520</v>
      </c>
      <c r="BB66" s="85">
        <f>BA66+SUM(N66:AZ66)</f>
        <v>3520</v>
      </c>
      <c r="BC66" s="78" t="str">
        <f>SpellNumber(L66,BB66)</f>
        <v>INR  Three Thousand Five Hundred &amp; Twenty  Only</v>
      </c>
      <c r="IE66" s="16">
        <v>2</v>
      </c>
      <c r="IF66" s="16" t="s">
        <v>32</v>
      </c>
      <c r="IG66" s="16" t="s">
        <v>40</v>
      </c>
      <c r="IH66" s="16">
        <v>10</v>
      </c>
      <c r="II66" s="16" t="s">
        <v>35</v>
      </c>
    </row>
    <row r="67" spans="1:243" s="15" customFormat="1" ht="60">
      <c r="A67" s="46">
        <v>24</v>
      </c>
      <c r="B67" s="49" t="s">
        <v>107</v>
      </c>
      <c r="C67" s="65" t="s">
        <v>167</v>
      </c>
      <c r="D67" s="79">
        <v>9</v>
      </c>
      <c r="E67" s="48" t="s">
        <v>113</v>
      </c>
      <c r="F67" s="80">
        <v>164</v>
      </c>
      <c r="G67" s="81"/>
      <c r="H67" s="81"/>
      <c r="I67" s="68" t="s">
        <v>36</v>
      </c>
      <c r="J67" s="70">
        <f>IF(I67="Less(-)",-1,1)</f>
        <v>1</v>
      </c>
      <c r="K67" s="71" t="s">
        <v>46</v>
      </c>
      <c r="L67" s="71" t="s">
        <v>6</v>
      </c>
      <c r="M67" s="86"/>
      <c r="N67" s="81"/>
      <c r="O67" s="81"/>
      <c r="P67" s="83"/>
      <c r="Q67" s="81"/>
      <c r="R67" s="81"/>
      <c r="S67" s="83"/>
      <c r="T67" s="75"/>
      <c r="U67" s="75"/>
      <c r="V67" s="75"/>
      <c r="W67" s="75"/>
      <c r="X67" s="75"/>
      <c r="Y67" s="75"/>
      <c r="Z67" s="75"/>
      <c r="AA67" s="75"/>
      <c r="AB67" s="75"/>
      <c r="AC67" s="75"/>
      <c r="AD67" s="75"/>
      <c r="AE67" s="75"/>
      <c r="AF67" s="75"/>
      <c r="AG67" s="75"/>
      <c r="AH67" s="75"/>
      <c r="AI67" s="75"/>
      <c r="AJ67" s="75"/>
      <c r="AK67" s="75"/>
      <c r="AL67" s="75"/>
      <c r="AM67" s="75"/>
      <c r="AN67" s="75"/>
      <c r="AO67" s="75"/>
      <c r="AP67" s="75"/>
      <c r="AQ67" s="75"/>
      <c r="AR67" s="75"/>
      <c r="AS67" s="75"/>
      <c r="AT67" s="75"/>
      <c r="AU67" s="75"/>
      <c r="AV67" s="75"/>
      <c r="AW67" s="75"/>
      <c r="AX67" s="75"/>
      <c r="AY67" s="75"/>
      <c r="AZ67" s="75"/>
      <c r="BA67" s="84">
        <f>total_amount_ba($B$2,$D$2,D67,F67,J67,K67,M67)</f>
        <v>1476</v>
      </c>
      <c r="BB67" s="85">
        <f>BA67+SUM(N67:AZ67)</f>
        <v>1476</v>
      </c>
      <c r="BC67" s="78" t="str">
        <f>SpellNumber(L67,BB67)</f>
        <v>INR  One Thousand Four Hundred &amp; Seventy Six  Only</v>
      </c>
      <c r="IE67" s="16">
        <v>1.01</v>
      </c>
      <c r="IF67" s="16" t="s">
        <v>37</v>
      </c>
      <c r="IG67" s="16" t="s">
        <v>33</v>
      </c>
      <c r="IH67" s="16">
        <v>123.223</v>
      </c>
      <c r="II67" s="16" t="s">
        <v>35</v>
      </c>
    </row>
    <row r="68" spans="1:243" s="15" customFormat="1" ht="44.25" customHeight="1">
      <c r="A68" s="46">
        <v>25</v>
      </c>
      <c r="B68" s="49" t="s">
        <v>108</v>
      </c>
      <c r="C68" s="65" t="s">
        <v>168</v>
      </c>
      <c r="D68" s="79">
        <v>50</v>
      </c>
      <c r="E68" s="48" t="s">
        <v>113</v>
      </c>
      <c r="F68" s="80">
        <v>68</v>
      </c>
      <c r="G68" s="81"/>
      <c r="H68" s="81"/>
      <c r="I68" s="68" t="s">
        <v>36</v>
      </c>
      <c r="J68" s="70">
        <f>IF(I68="Less(-)",-1,1)</f>
        <v>1</v>
      </c>
      <c r="K68" s="71" t="s">
        <v>46</v>
      </c>
      <c r="L68" s="71" t="s">
        <v>6</v>
      </c>
      <c r="M68" s="86"/>
      <c r="N68" s="81"/>
      <c r="O68" s="81"/>
      <c r="P68" s="83"/>
      <c r="Q68" s="81"/>
      <c r="R68" s="81"/>
      <c r="S68" s="83"/>
      <c r="T68" s="75"/>
      <c r="U68" s="75"/>
      <c r="V68" s="75"/>
      <c r="W68" s="75"/>
      <c r="X68" s="75"/>
      <c r="Y68" s="75"/>
      <c r="Z68" s="75"/>
      <c r="AA68" s="75"/>
      <c r="AB68" s="75"/>
      <c r="AC68" s="75"/>
      <c r="AD68" s="75"/>
      <c r="AE68" s="75"/>
      <c r="AF68" s="75"/>
      <c r="AG68" s="75"/>
      <c r="AH68" s="75"/>
      <c r="AI68" s="75"/>
      <c r="AJ68" s="75"/>
      <c r="AK68" s="75"/>
      <c r="AL68" s="75"/>
      <c r="AM68" s="75"/>
      <c r="AN68" s="75"/>
      <c r="AO68" s="75"/>
      <c r="AP68" s="75"/>
      <c r="AQ68" s="75"/>
      <c r="AR68" s="75"/>
      <c r="AS68" s="75"/>
      <c r="AT68" s="75"/>
      <c r="AU68" s="87"/>
      <c r="AV68" s="75"/>
      <c r="AW68" s="75"/>
      <c r="AX68" s="75"/>
      <c r="AY68" s="75"/>
      <c r="AZ68" s="75"/>
      <c r="BA68" s="84">
        <f>total_amount_ba($B$2,$D$2,D68,F68,J68,K68,M68)</f>
        <v>3400</v>
      </c>
      <c r="BB68" s="85">
        <f>BA68+SUM(N68:AZ68)</f>
        <v>3400</v>
      </c>
      <c r="BC68" s="78" t="str">
        <f>SpellNumber(L68,BB68)</f>
        <v>INR  Three Thousand Four Hundred    Only</v>
      </c>
      <c r="IE68" s="16">
        <v>1.02</v>
      </c>
      <c r="IF68" s="16" t="s">
        <v>38</v>
      </c>
      <c r="IG68" s="16" t="s">
        <v>39</v>
      </c>
      <c r="IH68" s="16">
        <v>213</v>
      </c>
      <c r="II68" s="16" t="s">
        <v>35</v>
      </c>
    </row>
    <row r="69" spans="1:243" s="15" customFormat="1" ht="105">
      <c r="A69" s="46">
        <v>26</v>
      </c>
      <c r="B69" s="49" t="s">
        <v>109</v>
      </c>
      <c r="C69" s="65" t="s">
        <v>169</v>
      </c>
      <c r="D69" s="79">
        <v>3</v>
      </c>
      <c r="E69" s="48" t="s">
        <v>113</v>
      </c>
      <c r="F69" s="80">
        <v>1280</v>
      </c>
      <c r="G69" s="81"/>
      <c r="H69" s="81"/>
      <c r="I69" s="68" t="s">
        <v>36</v>
      </c>
      <c r="J69" s="70">
        <f>IF(I69="Less(-)",-1,1)</f>
        <v>1</v>
      </c>
      <c r="K69" s="71" t="s">
        <v>46</v>
      </c>
      <c r="L69" s="71" t="s">
        <v>6</v>
      </c>
      <c r="M69" s="86"/>
      <c r="N69" s="81"/>
      <c r="O69" s="81"/>
      <c r="P69" s="83"/>
      <c r="Q69" s="81"/>
      <c r="R69" s="81"/>
      <c r="S69" s="83"/>
      <c r="T69" s="75"/>
      <c r="U69" s="75"/>
      <c r="V69" s="75"/>
      <c r="W69" s="75"/>
      <c r="X69" s="75"/>
      <c r="Y69" s="75"/>
      <c r="Z69" s="75"/>
      <c r="AA69" s="75"/>
      <c r="AB69" s="75"/>
      <c r="AC69" s="75"/>
      <c r="AD69" s="75"/>
      <c r="AE69" s="75"/>
      <c r="AF69" s="75"/>
      <c r="AG69" s="75"/>
      <c r="AH69" s="75"/>
      <c r="AI69" s="75"/>
      <c r="AJ69" s="75"/>
      <c r="AK69" s="75"/>
      <c r="AL69" s="75"/>
      <c r="AM69" s="75"/>
      <c r="AN69" s="75"/>
      <c r="AO69" s="75"/>
      <c r="AP69" s="75"/>
      <c r="AQ69" s="75"/>
      <c r="AR69" s="75"/>
      <c r="AS69" s="75"/>
      <c r="AT69" s="75"/>
      <c r="AU69" s="75"/>
      <c r="AV69" s="75"/>
      <c r="AW69" s="75"/>
      <c r="AX69" s="75"/>
      <c r="AY69" s="75"/>
      <c r="AZ69" s="75"/>
      <c r="BA69" s="84">
        <f>total_amount_ba($B$2,$D$2,D69,F69,J69,K69,M69)</f>
        <v>3840</v>
      </c>
      <c r="BB69" s="85">
        <f>BA69+SUM(N69:AZ69)</f>
        <v>3840</v>
      </c>
      <c r="BC69" s="78" t="str">
        <f>SpellNumber(L69,BB69)</f>
        <v>INR  Three Thousand Eight Hundred &amp; Forty  Only</v>
      </c>
      <c r="IE69" s="16">
        <v>2</v>
      </c>
      <c r="IF69" s="16" t="s">
        <v>32</v>
      </c>
      <c r="IG69" s="16" t="s">
        <v>40</v>
      </c>
      <c r="IH69" s="16">
        <v>10</v>
      </c>
      <c r="II69" s="16" t="s">
        <v>35</v>
      </c>
    </row>
    <row r="70" spans="1:243" s="15" customFormat="1" ht="34.5" customHeight="1">
      <c r="A70" s="88" t="s">
        <v>44</v>
      </c>
      <c r="B70" s="89"/>
      <c r="C70" s="90"/>
      <c r="D70" s="91"/>
      <c r="E70" s="91"/>
      <c r="F70" s="91"/>
      <c r="G70" s="91"/>
      <c r="H70" s="92"/>
      <c r="I70" s="92"/>
      <c r="J70" s="92"/>
      <c r="K70" s="92"/>
      <c r="L70" s="93"/>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5">
        <f>SUM(BA13:BA69)</f>
        <v>411138</v>
      </c>
      <c r="BB70" s="96">
        <f>SUM(BB13:BB69)</f>
        <v>411138</v>
      </c>
      <c r="BC70" s="78" t="str">
        <f>SpellNumber($E$2,BB70)</f>
        <v>INR  Four Lakh Eleven Thousand One Hundred &amp; Thirty Eight  Only</v>
      </c>
      <c r="IE70" s="16">
        <v>4</v>
      </c>
      <c r="IF70" s="16" t="s">
        <v>38</v>
      </c>
      <c r="IG70" s="16" t="s">
        <v>43</v>
      </c>
      <c r="IH70" s="16">
        <v>10</v>
      </c>
      <c r="II70" s="16" t="s">
        <v>35</v>
      </c>
    </row>
    <row r="71" spans="1:243" s="19" customFormat="1" ht="33.75" customHeight="1">
      <c r="A71" s="29" t="s">
        <v>48</v>
      </c>
      <c r="B71" s="30"/>
      <c r="C71" s="17"/>
      <c r="D71" s="31"/>
      <c r="E71" s="32" t="s">
        <v>54</v>
      </c>
      <c r="F71" s="39"/>
      <c r="G71" s="33"/>
      <c r="H71" s="18"/>
      <c r="I71" s="18"/>
      <c r="J71" s="18"/>
      <c r="K71" s="34"/>
      <c r="L71" s="35"/>
      <c r="M71" s="36"/>
      <c r="O71" s="15"/>
      <c r="P71" s="15"/>
      <c r="Q71" s="15"/>
      <c r="R71" s="15"/>
      <c r="S71" s="15"/>
      <c r="BA71" s="38">
        <f>IF(ISBLANK(F71),0,IF(E71="Excess (+)",ROUND(BA70+(BA70*F71),2),IF(E71="Less (-)",ROUND(BA70+(BA70*F71*(-1)),2),IF(E71="At Par",BA70,0))))</f>
        <v>0</v>
      </c>
      <c r="BB71" s="40">
        <f>ROUND(BA71,0)</f>
        <v>0</v>
      </c>
      <c r="BC71" s="27" t="str">
        <f>SpellNumber($E$2,BA71)</f>
        <v>INR Zero Only</v>
      </c>
      <c r="IE71" s="20"/>
      <c r="IF71" s="20"/>
      <c r="IG71" s="20"/>
      <c r="IH71" s="20"/>
      <c r="II71" s="20"/>
    </row>
    <row r="72" spans="1:243" s="19" customFormat="1" ht="41.25" customHeight="1">
      <c r="A72" s="28" t="s">
        <v>47</v>
      </c>
      <c r="B72" s="28"/>
      <c r="C72" s="55" t="str">
        <f>SpellNumber($E$2,BA71)</f>
        <v>INR Zero Only</v>
      </c>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c r="AY72" s="56"/>
      <c r="AZ72" s="56"/>
      <c r="BA72" s="56"/>
      <c r="BB72" s="56"/>
      <c r="BC72" s="57"/>
      <c r="IE72" s="20"/>
      <c r="IF72" s="20"/>
      <c r="IG72" s="20"/>
      <c r="IH72" s="20"/>
      <c r="II72" s="20"/>
    </row>
    <row r="73" spans="3:243" s="12" customFormat="1" ht="15">
      <c r="C73" s="21"/>
      <c r="D73" s="21"/>
      <c r="E73" s="21"/>
      <c r="F73" s="21"/>
      <c r="G73" s="21"/>
      <c r="H73" s="21"/>
      <c r="I73" s="21"/>
      <c r="J73" s="21"/>
      <c r="K73" s="21"/>
      <c r="L73" s="21"/>
      <c r="M73" s="21"/>
      <c r="O73" s="21"/>
      <c r="BA73" s="21"/>
      <c r="BC73" s="21"/>
      <c r="IE73" s="13"/>
      <c r="IF73" s="13"/>
      <c r="IG73" s="13"/>
      <c r="IH73" s="13"/>
      <c r="II73" s="13"/>
    </row>
  </sheetData>
  <sheetProtection password="EEC8" sheet="1" selectLockedCells="1"/>
  <mergeCells count="8">
    <mergeCell ref="A9:BC9"/>
    <mergeCell ref="C72:BC72"/>
    <mergeCell ref="A1:L1"/>
    <mergeCell ref="A4:BC4"/>
    <mergeCell ref="A5:BC5"/>
    <mergeCell ref="A6:BC6"/>
    <mergeCell ref="A7:BC7"/>
    <mergeCell ref="B8:BC8"/>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71">
      <formula1>IF(E71="Select",-1,IF(E71="At Par",0,0))</formula1>
      <formula2>IF(E71="Select",-1,IF(E71="At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71">
      <formula1>0</formula1>
      <formula2>IF(E71&lt;&gt;"Select",99.9,0)</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3 L64 L65 L66 L67 L68 L69">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Rate Entry" prompt="Please enter the Basic Price in Rupees for this item. " errorTitle="Invaid Entry" error="Only Numeric Values are allowed. " sqref="G13:H69">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6 M18:M22 M24:M33 M35 M37 M39 M41 M43:M44 M46:M47 M49:M52 M54:M59 M61:M63 M65:M69">
      <formula1>0</formula1>
      <formula2>999999999999999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71">
      <formula1>0</formula1>
      <formula2>99.9</formula2>
    </dataValidation>
    <dataValidation type="list" allowBlank="1" showInputMessage="1" showErrorMessage="1" sqref="C2">
      <formula1>"Normal, SingleWindow, Alternate"</formula1>
    </dataValidation>
    <dataValidation type="list" allowBlank="1" showInputMessage="1" showErrorMessage="1" sqref="E71">
      <formula1>"Select, Excess (+), Less (-)"</formula1>
    </dataValidation>
    <dataValidation type="decimal" allowBlank="1" showInputMessage="1" showErrorMessage="1" promptTitle="Quantity" prompt="Please enter the Quantity for this item. " errorTitle="Invalid Entry" error="Only Numeric Values are allowed. " sqref="F13:F69 D13:D69">
      <formula1>0</formula1>
      <formula2>999999999999999</formula2>
    </dataValidation>
    <dataValidation allowBlank="1" showInputMessage="1" showErrorMessage="1" promptTitle="Units" prompt="Please enter Units in text" sqref="E13 E15 E17 E23 E34 E36 E38 E40 E42 E45 E48 E53 E60 E64"/>
    <dataValidation type="decimal" allowBlank="1" showInputMessage="1" showErrorMessage="1" promptTitle="Rate Entry" prompt="Please enter the Inspection Charges in Rupees for this item. " errorTitle="Invaid Entry" error="Only Numeric Values are allowed. " sqref="Q13:Q69">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69">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69">
      <formula1>0</formula1>
      <formula2>999999999999999</formula2>
    </dataValidation>
    <dataValidation allowBlank="1" showInputMessage="1" showErrorMessage="1" promptTitle="Itemcode/Make" prompt="Please enter text" sqref="C13:C69"/>
    <dataValidation type="list" showInputMessage="1" showErrorMessage="1" sqref="I13:I69">
      <formula1>"Excess(+), Less(-)"</formula1>
    </dataValidation>
    <dataValidation allowBlank="1" showInputMessage="1" showErrorMessage="1" promptTitle="Addition / Deduction" prompt="Please Choose the correct One" sqref="J13:J69"/>
    <dataValidation type="list" allowBlank="1" showInputMessage="1" showErrorMessage="1" sqref="K13:K69">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64" t="s">
        <v>2</v>
      </c>
      <c r="F6" s="64"/>
      <c r="G6" s="64"/>
      <c r="H6" s="64"/>
      <c r="I6" s="64"/>
      <c r="J6" s="64"/>
      <c r="K6" s="64"/>
    </row>
    <row r="7" spans="5:11" ht="15">
      <c r="E7" s="64"/>
      <c r="F7" s="64"/>
      <c r="G7" s="64"/>
      <c r="H7" s="64"/>
      <c r="I7" s="64"/>
      <c r="J7" s="64"/>
      <c r="K7" s="64"/>
    </row>
    <row r="8" spans="5:11" ht="15">
      <c r="E8" s="64"/>
      <c r="F8" s="64"/>
      <c r="G8" s="64"/>
      <c r="H8" s="64"/>
      <c r="I8" s="64"/>
      <c r="J8" s="64"/>
      <c r="K8" s="64"/>
    </row>
    <row r="9" spans="5:11" ht="15">
      <c r="E9" s="64"/>
      <c r="F9" s="64"/>
      <c r="G9" s="64"/>
      <c r="H9" s="64"/>
      <c r="I9" s="64"/>
      <c r="J9" s="64"/>
      <c r="K9" s="64"/>
    </row>
    <row r="10" spans="5:11" ht="15">
      <c r="E10" s="64"/>
      <c r="F10" s="64"/>
      <c r="G10" s="64"/>
      <c r="H10" s="64"/>
      <c r="I10" s="64"/>
      <c r="J10" s="64"/>
      <c r="K10" s="64"/>
    </row>
    <row r="11" spans="5:11" ht="15">
      <c r="E11" s="64"/>
      <c r="F11" s="64"/>
      <c r="G11" s="64"/>
      <c r="H11" s="64"/>
      <c r="I11" s="64"/>
      <c r="J11" s="64"/>
      <c r="K11" s="64"/>
    </row>
    <row r="12" spans="5:11" ht="15">
      <c r="E12" s="64"/>
      <c r="F12" s="64"/>
      <c r="G12" s="64"/>
      <c r="H12" s="64"/>
      <c r="I12" s="64"/>
      <c r="J12" s="64"/>
      <c r="K12" s="64"/>
    </row>
    <row r="13" spans="5:11" ht="15">
      <c r="E13" s="64"/>
      <c r="F13" s="64"/>
      <c r="G13" s="64"/>
      <c r="H13" s="64"/>
      <c r="I13" s="64"/>
      <c r="J13" s="64"/>
      <c r="K13" s="64"/>
    </row>
    <row r="14" spans="5:11" ht="15">
      <c r="E14" s="64"/>
      <c r="F14" s="64"/>
      <c r="G14" s="64"/>
      <c r="H14" s="64"/>
      <c r="I14" s="64"/>
      <c r="J14" s="64"/>
      <c r="K14" s="64"/>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Amit IWD</cp:lastModifiedBy>
  <cp:lastPrinted>2015-01-07T05:41:29Z</cp:lastPrinted>
  <dcterms:created xsi:type="dcterms:W3CDTF">2009-01-30T06:42:42Z</dcterms:created>
  <dcterms:modified xsi:type="dcterms:W3CDTF">2022-09-10T09:37:08Z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