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<sst xmlns="http://schemas.openxmlformats.org/spreadsheetml/2006/main" count="549" uniqueCount="172">
  <si>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</si>
  <si>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</si>
  <si>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</si>
  <si>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</si>
  <si>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</si>
  <si>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</si>
  <si>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</si>
  <si>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</si>
  <si>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</si>
  <si>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</si>
  <si>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</si>
  <si>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</si>
  <si>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</si>
  <si>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</si>
  <si>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</si>
  <si>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</si>
  <si>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</si>
  <si>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</si>
  <si>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</si>
  <si>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</si>
  <si>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</si>
  <si>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</si>
  <si>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</si>
  <si>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</si>
  <si>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</si>
  <si>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</si>
  <si>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</si>
  <si>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</si>
  <si>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</si>
  <si>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</si>
  <si>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</si>
  <si>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</si>
  <si>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</si>
  <si>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</si>
  <si>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</si>
  <si>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</si>
  <si>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</si>
  <si>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</si>
  <si>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</si>
  <si>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</si>
  <si>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</si>
  <si>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</si>
  <si>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</si>
  <si>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</si>
  <si>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</si>
  <si>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</si>
  <si>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</si>
  <si>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</si>
  <si>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</si>
  <si>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</si>
  <si>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</si>
  <si>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</si>
  <si>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</si>
  <si>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</si>
  <si>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</si>
  <si>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Tender Inviting Authority: Executive Engineer IWD IIT Kanpur </t>
  </si>
  <si>
    <t>Name of Work: Modification/ renovation of electrical installation of vacate house no. 510 Type-V.</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</si>
  <si>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</si>
  <si>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'B'</t>
  </si>
  <si>
    <t>Supplying &amp; drawing following sizes of FRLS PVC insulated copper conductor, single core cable in  the existing surface / recessed steel / PVC conduit as reqd.</t>
  </si>
  <si>
    <t>1 x 1.5 Sq.mm..</t>
  </si>
  <si>
    <t>3 x 1.5 Sq.mm..</t>
  </si>
  <si>
    <t>3 x 4 Sq.mm..</t>
  </si>
  <si>
    <t>Supplying and  drawing telephone cable of 2 pair 0.5  mm dia  FRLS  PVC insulated annealed copper conductor, unarmored telephone cable in the existing surface/ recessed steel/ PVC conduit as required.</t>
  </si>
  <si>
    <t xml:space="preserve">S &amp; F metal box of following sizes ( nominal size ) on surface or in recess with suitable size of phenolic laminated sheet cover in the front I/c painting etc as reqd. </t>
  </si>
  <si>
    <t>250 mm x 300 mm x 100 mm deep</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</si>
  <si>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</si>
  <si>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</si>
  <si>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</si>
  <si>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</si>
  <si>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</si>
  <si>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</si>
  <si>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Bell Push</t>
  </si>
  <si>
    <t>Supplying and fixing two module stepped type electronic fan regulator on the existing modular plate switch box including connections but excluding modular plate etc. as required</t>
  </si>
  <si>
    <t>Blanking plate</t>
  </si>
  <si>
    <t>Supplying and fixing 3 pin, 5 amp. Ceiling rose on the existing junction box/ wooden block including connection etc. as reqd.</t>
  </si>
  <si>
    <t>Supplying and fixing brass batten/ angle holder including connection etc. as required.</t>
  </si>
  <si>
    <t xml:space="preserve">Supplying and fixing call bell/ buzzer suitable for single phase,230 V, complete as required.
</t>
  </si>
  <si>
    <t>S &amp; F following size/modules, GI box along with modular base and cover plate for modular switches in recess etc.as required.</t>
  </si>
  <si>
    <t>1/2 module</t>
  </si>
  <si>
    <t>3 module</t>
  </si>
  <si>
    <t xml:space="preserve"> 4 module</t>
  </si>
  <si>
    <t>6 module</t>
  </si>
  <si>
    <t xml:space="preserve"> 8 module</t>
  </si>
  <si>
    <t>12module</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</si>
  <si>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</si>
  <si>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</si>
  <si>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5 amps to 32 amps rating, 240 volts, 'C' series, MCB suitable for inductive load of following poles in the existing MCB DB complete with connections, testing and commissioning etc. as reqd.</t>
  </si>
  <si>
    <t>Single Pole</t>
  </si>
  <si>
    <t>S &amp; F following rating double pole (single phase &amp; neutral) 240 volts RCCB (ELCB), having sensivity current up to 30 mA in the existing MCB DB complete with connection,testing &amp; commissioning etc as reqd.</t>
  </si>
  <si>
    <t>63 Amp</t>
  </si>
  <si>
    <t>Earthing with G.I earth pipe 4.5 mtr long. 40 mm dia incluuding acessories, and providing masonary enclosure with cover plate having locking arrangement and watering pipe etc. with charcoal  and salt as required.</t>
  </si>
  <si>
    <t>P &amp; F 25 mm x 5 mm GI strip in 40 mm dia GI pipe from earth electrode with GI nut , bolt,spring washer excavation and refilling etc. as reqd.</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</si>
  <si>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</si>
  <si>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</si>
  <si>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S &amp; F wood board of following sizes (nominal size) on surface  or in recess with suitable size of phenolic laminated sheet cover in the front etc as reqd.</t>
  </si>
  <si>
    <t xml:space="preserve">100 mm x 100 mm </t>
  </si>
  <si>
    <t>Providing and fixing following sizes of PVC casing and capping on surface as reqd.</t>
  </si>
  <si>
    <t>20 x 12 mm</t>
  </si>
  <si>
    <t>25 x 16 mm</t>
  </si>
  <si>
    <t>32x 16 mm</t>
  </si>
  <si>
    <t>Dismentaling  of  wood board of any size on surface  or in recessed etc as reqd.</t>
  </si>
  <si>
    <t>Dismantling damaged DB/TPN Switches/ loose wire boxes along with all accessories and depositing the same in the store as reqd.</t>
  </si>
  <si>
    <t>S &amp; F 3 mm thick phenolic laminated sheet on existing board with brass screw &amp; cup washer etc as reqd.</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</si>
  <si>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</si>
  <si>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</si>
  <si>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1400mm</t>
  </si>
  <si>
    <t>Supplying fiixing erection of wall bracket/ceiling fittings of all sizes and shapes containing upto two GLS lamps per fitting complete with all acessories includng connecting etc as requred (without Lamp)</t>
  </si>
  <si>
    <t>Drum light 03 PV</t>
  </si>
  <si>
    <t>Wall bracket 0533</t>
  </si>
  <si>
    <t>bulkhead for 60w gls LAMP</t>
  </si>
  <si>
    <t xml:space="preserve">S &amp; F 40 amp to 63 amp rating 240 volts 'C' curve 10 kA MCB of following pole in the existing MCB DB complete with connection, testing &amp; commissioning etc as reqd. ( legrand)         </t>
  </si>
  <si>
    <t>Double pole</t>
  </si>
  <si>
    <t>points</t>
  </si>
  <si>
    <t>Mtr.</t>
  </si>
  <si>
    <t>Nos.</t>
  </si>
  <si>
    <t>Set</t>
  </si>
  <si>
    <t xml:space="preserve">Mtr  </t>
  </si>
  <si>
    <t>Sq.cm</t>
  </si>
  <si>
    <t>Item1</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</si>
  <si>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</si>
  <si>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</si>
  <si>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</si>
  <si>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</si>
  <si>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</si>
  <si>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</si>
  <si>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</si>
  <si>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</si>
  <si>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</si>
  <si>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</si>
  <si>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</si>
  <si>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</si>
  <si>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</si>
  <si>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</si>
  <si>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</si>
  <si>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</si>
  <si>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</si>
  <si>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</si>
  <si>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</si>
  <si>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</si>
  <si>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</si>
  <si>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</si>
  <si>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</si>
  <si>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</si>
  <si>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</si>
  <si>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</si>
  <si>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</si>
  <si>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</si>
  <si>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</si>
  <si>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</si>
  <si>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</si>
  <si>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</si>
  <si>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</si>
  <si>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</si>
  <si>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</si>
  <si>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</si>
  <si>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</si>
  <si>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</si>
  <si>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</si>
  <si>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</si>
  <si>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</si>
  <si>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</si>
  <si>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</si>
  <si>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</si>
  <si>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</si>
  <si>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</si>
  <si>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</si>
  <si>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</si>
  <si>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</si>
  <si>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</si>
  <si>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</si>
  <si>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Contract No:  02/Elect/2022/45 dated 25.04.2022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</si>
</sst>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name val="Calibri"/>
      <family val="2"/>
    </font>
    <font>
      <b/>
      <sz val="12"/>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theme="1"/>
      <name val="Calibri"/>
      <family val="2"/>
    </font>
    <font>
      <b/>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0" fontId="45" fillId="0" borderId="11" xfId="57" applyFont="1" applyFill="1" applyBorder="1" applyAlignment="1">
      <alignment horizontal="justify" vertical="top" wrapText="1"/>
      <protection/>
    </xf>
    <xf numFmtId="0" fontId="46" fillId="0" borderId="11" xfId="0" applyFont="1" applyFill="1" applyBorder="1" applyAlignment="1">
      <alignment horizontal="center" vertical="top"/>
    </xf>
    <xf numFmtId="0" fontId="76" fillId="0" borderId="11" xfId="0" applyFont="1" applyFill="1" applyBorder="1" applyAlignment="1">
      <alignment horizontal="justify" vertical="top" wrapText="1"/>
    </xf>
    <xf numFmtId="0" fontId="46" fillId="0" borderId="11" xfId="0" applyFont="1" applyFill="1" applyBorder="1" applyAlignment="1">
      <alignment horizontal="center" vertical="top" wrapText="1"/>
    </xf>
    <xf numFmtId="2" fontId="45" fillId="0" borderId="11" xfId="0" applyNumberFormat="1" applyFont="1" applyFill="1" applyBorder="1" applyAlignment="1">
      <alignment horizontal="center" vertical="top"/>
    </xf>
    <xf numFmtId="2" fontId="45" fillId="0" borderId="11" xfId="0" applyNumberFormat="1" applyFont="1" applyFill="1" applyBorder="1" applyAlignment="1">
      <alignment horizontal="center" vertical="top" wrapText="1"/>
    </xf>
    <xf numFmtId="0" fontId="76" fillId="0" borderId="11" xfId="0" applyFont="1" applyFill="1" applyBorder="1" applyAlignment="1">
      <alignment horizontal="justify" vertical="top"/>
    </xf>
    <xf numFmtId="0" fontId="46" fillId="0" borderId="11" xfId="0" applyFont="1" applyFill="1" applyBorder="1" applyAlignment="1">
      <alignment horizontal="center" vertical="center"/>
    </xf>
    <xf numFmtId="0" fontId="76" fillId="0" borderId="0" xfId="0" applyFont="1" applyFill="1" applyAlignment="1">
      <alignment horizontal="left" vertical="center" wrapText="1"/>
    </xf>
    <xf numFmtId="1" fontId="46" fillId="0" borderId="11" xfId="0" applyNumberFormat="1" applyFont="1" applyFill="1" applyBorder="1" applyAlignment="1">
      <alignment horizontal="center" vertical="top"/>
    </xf>
    <xf numFmtId="0" fontId="45" fillId="0" borderId="11" xfId="0" applyFont="1" applyFill="1" applyBorder="1" applyAlignment="1">
      <alignment horizontal="justify" vertical="top" wrapText="1"/>
    </xf>
    <xf numFmtId="0" fontId="77" fillId="0" borderId="11" xfId="0" applyFont="1" applyFill="1" applyBorder="1" applyAlignment="1">
      <alignment horizontal="center" vertical="top" wrapText="1"/>
    </xf>
    <xf numFmtId="2" fontId="76" fillId="0" borderId="11" xfId="0" applyNumberFormat="1" applyFont="1" applyFill="1" applyBorder="1" applyAlignment="1">
      <alignment horizontal="center" vertical="top" wrapText="1"/>
    </xf>
    <xf numFmtId="0" fontId="46" fillId="0" borderId="11" xfId="57" applyFont="1" applyFill="1" applyBorder="1" applyAlignment="1">
      <alignment horizontal="center" vertical="top"/>
      <protection/>
    </xf>
    <xf numFmtId="173" fontId="46" fillId="0" borderId="11" xfId="0" applyNumberFormat="1" applyFont="1" applyFill="1" applyBorder="1" applyAlignment="1">
      <alignment horizontal="center" vertical="center"/>
    </xf>
    <xf numFmtId="0" fontId="45" fillId="0" borderId="11" xfId="0" applyFont="1" applyFill="1" applyBorder="1" applyAlignment="1">
      <alignment horizontal="justify" vertical="top"/>
    </xf>
    <xf numFmtId="0" fontId="46" fillId="0" borderId="15" xfId="0" applyFont="1" applyFill="1" applyBorder="1" applyAlignment="1">
      <alignment horizontal="center"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2"/>
  <sheetViews>
    <sheetView showGridLines="0" zoomScale="115" zoomScaleNormal="115" zoomScalePageLayoutView="0" workbookViewId="0" topLeftCell="A1">
      <selection activeCell="A7" sqref="A7:BC7"/>
    </sheetView>
  </sheetViews>
  <sheetFormatPr defaultColWidth="9.140625" defaultRowHeight="15"/>
  <cols>
    <col min="1" max="1" width="14.8515625" style="28" customWidth="1"/>
    <col min="2" max="2" width="44.57421875" style="28" customWidth="1"/>
    <col min="3" max="3" width="14.71093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92" t="str">
        <f>B2&amp;" BoQ"</f>
        <v>Percentage BoQ</v>
      </c>
      <c r="B1" s="92"/>
      <c r="C1" s="92"/>
      <c r="D1" s="92"/>
      <c r="E1" s="92"/>
      <c r="F1" s="92"/>
      <c r="G1" s="92"/>
      <c r="H1" s="92"/>
      <c r="I1" s="92"/>
      <c r="J1" s="92"/>
      <c r="K1" s="92"/>
      <c r="L1" s="92"/>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93" t="s">
        <v>55</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75" customHeight="1">
      <c r="A5" s="93" t="s">
        <v>56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75" customHeight="1">
      <c r="A6" s="93" t="s">
        <v>171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4"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1" t="s">
        <v>51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6"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41.75">
      <c r="A13" s="72">
        <v>1</v>
      </c>
      <c r="B13" s="71" t="s">
        <v>57</v>
      </c>
      <c r="C13" s="34" t="s">
        <v>119</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28.5">
      <c r="A14" s="72">
        <v>1.1</v>
      </c>
      <c r="B14" s="71" t="s">
        <v>58</v>
      </c>
      <c r="C14" s="34" t="s">
        <v>39</v>
      </c>
      <c r="D14" s="73">
        <v>48</v>
      </c>
      <c r="E14" s="73" t="s">
        <v>113</v>
      </c>
      <c r="F14" s="73">
        <v>392</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18816</v>
      </c>
      <c r="BB14" s="67">
        <f>BA14+SUM(N14:AZ14)</f>
        <v>18816</v>
      </c>
      <c r="BC14" s="41" t="str">
        <f>SpellNumber(L14,BB14)</f>
        <v>INR  Eighteen Thousand Eight Hundred &amp; Sixteen  Only</v>
      </c>
      <c r="IE14" s="22">
        <v>1.01</v>
      </c>
      <c r="IF14" s="22" t="s">
        <v>37</v>
      </c>
      <c r="IG14" s="22" t="s">
        <v>33</v>
      </c>
      <c r="IH14" s="22">
        <v>123.223</v>
      </c>
      <c r="II14" s="22" t="s">
        <v>35</v>
      </c>
    </row>
    <row r="15" spans="1:243" s="21" customFormat="1" ht="78.75">
      <c r="A15" s="72">
        <v>2</v>
      </c>
      <c r="B15" s="71" t="s">
        <v>59</v>
      </c>
      <c r="C15" s="34" t="s">
        <v>40</v>
      </c>
      <c r="D15" s="35"/>
      <c r="E15" s="15"/>
      <c r="F15" s="73"/>
      <c r="G15" s="16"/>
      <c r="H15" s="16"/>
      <c r="I15" s="36"/>
      <c r="J15" s="17"/>
      <c r="K15" s="18"/>
      <c r="L15" s="18"/>
      <c r="M15" s="19"/>
      <c r="N15" s="20"/>
      <c r="O15" s="20"/>
      <c r="P15" s="37"/>
      <c r="Q15" s="20"/>
      <c r="R15" s="20"/>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2">
        <v>1.02</v>
      </c>
      <c r="IF15" s="22" t="s">
        <v>38</v>
      </c>
      <c r="IG15" s="22" t="s">
        <v>39</v>
      </c>
      <c r="IH15" s="22">
        <v>213</v>
      </c>
      <c r="II15" s="22" t="s">
        <v>35</v>
      </c>
    </row>
    <row r="16" spans="1:243" s="21" customFormat="1" ht="15.75">
      <c r="A16" s="72">
        <v>2.1</v>
      </c>
      <c r="B16" s="71" t="s">
        <v>60</v>
      </c>
      <c r="C16" s="34" t="s">
        <v>42</v>
      </c>
      <c r="D16" s="73">
        <v>100</v>
      </c>
      <c r="E16" s="73" t="s">
        <v>114</v>
      </c>
      <c r="F16" s="73">
        <v>25</v>
      </c>
      <c r="G16" s="23"/>
      <c r="H16" s="23"/>
      <c r="I16" s="36" t="s">
        <v>36</v>
      </c>
      <c r="J16" s="17">
        <f aca="true" t="shared" si="0" ref="J16:J24">IF(I16="Less(-)",-1,1)</f>
        <v>1</v>
      </c>
      <c r="K16" s="18" t="s">
        <v>46</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 aca="true" t="shared" si="1" ref="BA16:BA24">total_amount_ba($B$2,$D$2,D16,F16,J16,K16,M16)</f>
        <v>2500</v>
      </c>
      <c r="BB16" s="67">
        <f aca="true" t="shared" si="2" ref="BB16:BB28">BA16+SUM(N16:AZ16)</f>
        <v>2500</v>
      </c>
      <c r="BC16" s="41" t="str">
        <f>SpellNumber(L16,BB16)</f>
        <v>INR  Two Thousand Five Hundred    Only</v>
      </c>
      <c r="IE16" s="22">
        <v>2</v>
      </c>
      <c r="IF16" s="22" t="s">
        <v>32</v>
      </c>
      <c r="IG16" s="22" t="s">
        <v>40</v>
      </c>
      <c r="IH16" s="22">
        <v>10</v>
      </c>
      <c r="II16" s="22" t="s">
        <v>35</v>
      </c>
    </row>
    <row r="17" spans="1:243" s="21" customFormat="1" ht="15.75">
      <c r="A17" s="72">
        <v>2.2</v>
      </c>
      <c r="B17" s="71" t="s">
        <v>61</v>
      </c>
      <c r="C17" s="34" t="s">
        <v>43</v>
      </c>
      <c r="D17" s="73">
        <v>150</v>
      </c>
      <c r="E17" s="73" t="s">
        <v>114</v>
      </c>
      <c r="F17" s="73">
        <v>47</v>
      </c>
      <c r="G17" s="23"/>
      <c r="H17" s="23"/>
      <c r="I17" s="36" t="s">
        <v>36</v>
      </c>
      <c r="J17" s="17">
        <f t="shared" si="0"/>
        <v>1</v>
      </c>
      <c r="K17" s="18" t="s">
        <v>46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 t="shared" si="1"/>
        <v>7050</v>
      </c>
      <c r="BB17" s="67">
        <f t="shared" si="2"/>
        <v>7050</v>
      </c>
      <c r="BC17" s="41" t="str">
        <f aca="true" t="shared" si="3" ref="BC17:BC28">SpellNumber(L17,BB17)</f>
        <v>INR  Seven Thousand  &amp;Fifty  Only</v>
      </c>
      <c r="IE17" s="22">
        <v>3</v>
      </c>
      <c r="IF17" s="22" t="s">
        <v>41</v>
      </c>
      <c r="IG17" s="22" t="s">
        <v>42</v>
      </c>
      <c r="IH17" s="22">
        <v>10</v>
      </c>
      <c r="II17" s="22" t="s">
        <v>35</v>
      </c>
    </row>
    <row r="18" spans="1:243" s="21" customFormat="1" ht="15.75">
      <c r="A18" s="72">
        <v>2.3</v>
      </c>
      <c r="B18" s="71" t="s">
        <v>62</v>
      </c>
      <c r="C18" s="34" t="s">
        <v>120</v>
      </c>
      <c r="D18" s="73">
        <v>100</v>
      </c>
      <c r="E18" s="73" t="s">
        <v>114</v>
      </c>
      <c r="F18" s="73">
        <v>103</v>
      </c>
      <c r="G18" s="23"/>
      <c r="H18" s="23"/>
      <c r="I18" s="36" t="s">
        <v>36</v>
      </c>
      <c r="J18" s="17">
        <f t="shared" si="0"/>
        <v>1</v>
      </c>
      <c r="K18" s="18" t="s">
        <v>46</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1">
        <f t="shared" si="1"/>
        <v>10300</v>
      </c>
      <c r="BB18" s="67">
        <f t="shared" si="2"/>
        <v>10300</v>
      </c>
      <c r="BC18" s="41" t="str">
        <f t="shared" si="3"/>
        <v>INR  Ten Thousand Three Hundred    Only</v>
      </c>
      <c r="IE18" s="22">
        <v>1.01</v>
      </c>
      <c r="IF18" s="22" t="s">
        <v>37</v>
      </c>
      <c r="IG18" s="22" t="s">
        <v>33</v>
      </c>
      <c r="IH18" s="22">
        <v>123.223</v>
      </c>
      <c r="II18" s="22" t="s">
        <v>35</v>
      </c>
    </row>
    <row r="19" spans="1:243" s="21" customFormat="1" ht="110.25">
      <c r="A19" s="72">
        <v>3</v>
      </c>
      <c r="B19" s="71" t="s">
        <v>63</v>
      </c>
      <c r="C19" s="34" t="s">
        <v>121</v>
      </c>
      <c r="D19" s="73">
        <v>60</v>
      </c>
      <c r="E19" s="73" t="s">
        <v>114</v>
      </c>
      <c r="F19" s="73">
        <v>18</v>
      </c>
      <c r="G19" s="23"/>
      <c r="H19" s="23"/>
      <c r="I19" s="36" t="s">
        <v>36</v>
      </c>
      <c r="J19" s="17">
        <f t="shared" si="0"/>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t="shared" si="1"/>
        <v>1080</v>
      </c>
      <c r="BB19" s="67">
        <f t="shared" si="2"/>
        <v>1080</v>
      </c>
      <c r="BC19" s="41" t="str">
        <f t="shared" si="3"/>
        <v>INR  One Thousand  &amp;Eighty  Only</v>
      </c>
      <c r="IE19" s="22">
        <v>1.02</v>
      </c>
      <c r="IF19" s="22" t="s">
        <v>38</v>
      </c>
      <c r="IG19" s="22" t="s">
        <v>39</v>
      </c>
      <c r="IH19" s="22">
        <v>213</v>
      </c>
      <c r="II19" s="22" t="s">
        <v>35</v>
      </c>
    </row>
    <row r="20" spans="1:243" s="21" customFormat="1" ht="78.75">
      <c r="A20" s="72">
        <v>4</v>
      </c>
      <c r="B20" s="71" t="s">
        <v>64</v>
      </c>
      <c r="C20" s="34" t="s">
        <v>122</v>
      </c>
      <c r="D20" s="35"/>
      <c r="E20" s="15"/>
      <c r="F20" s="74"/>
      <c r="G20" s="16"/>
      <c r="H20" s="16"/>
      <c r="I20" s="36"/>
      <c r="J20" s="17"/>
      <c r="K20" s="18"/>
      <c r="L20" s="18"/>
      <c r="M20" s="19"/>
      <c r="N20" s="20"/>
      <c r="O20" s="20"/>
      <c r="P20" s="37"/>
      <c r="Q20" s="20"/>
      <c r="R20" s="20"/>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2">
        <v>2</v>
      </c>
      <c r="IF20" s="22" t="s">
        <v>32</v>
      </c>
      <c r="IG20" s="22" t="s">
        <v>40</v>
      </c>
      <c r="IH20" s="22">
        <v>10</v>
      </c>
      <c r="II20" s="22" t="s">
        <v>35</v>
      </c>
    </row>
    <row r="21" spans="1:243" s="21" customFormat="1" ht="15.75">
      <c r="A21" s="72">
        <v>4.1</v>
      </c>
      <c r="B21" s="71" t="s">
        <v>65</v>
      </c>
      <c r="C21" s="34" t="s">
        <v>123</v>
      </c>
      <c r="D21" s="74">
        <v>1</v>
      </c>
      <c r="E21" s="74" t="s">
        <v>115</v>
      </c>
      <c r="F21" s="74">
        <v>408</v>
      </c>
      <c r="G21" s="23"/>
      <c r="H21" s="23"/>
      <c r="I21" s="36" t="s">
        <v>36</v>
      </c>
      <c r="J21" s="17">
        <f t="shared" si="0"/>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1">
        <f t="shared" si="1"/>
        <v>408</v>
      </c>
      <c r="BB21" s="67">
        <f t="shared" si="2"/>
        <v>408</v>
      </c>
      <c r="BC21" s="41" t="str">
        <f t="shared" si="3"/>
        <v>INR  Four Hundred &amp; Eight  Only</v>
      </c>
      <c r="IE21" s="22">
        <v>3</v>
      </c>
      <c r="IF21" s="22" t="s">
        <v>41</v>
      </c>
      <c r="IG21" s="22" t="s">
        <v>42</v>
      </c>
      <c r="IH21" s="22">
        <v>10</v>
      </c>
      <c r="II21" s="22" t="s">
        <v>35</v>
      </c>
    </row>
    <row r="22" spans="1:243" s="21" customFormat="1" ht="78.75">
      <c r="A22" s="70">
        <v>5</v>
      </c>
      <c r="B22" s="75" t="s">
        <v>66</v>
      </c>
      <c r="C22" s="34" t="s">
        <v>124</v>
      </c>
      <c r="D22" s="35"/>
      <c r="E22" s="15"/>
      <c r="F22" s="74"/>
      <c r="G22" s="16"/>
      <c r="H22" s="16"/>
      <c r="I22" s="36"/>
      <c r="J22" s="17"/>
      <c r="K22" s="18"/>
      <c r="L22" s="18"/>
      <c r="M22" s="19"/>
      <c r="N22" s="20"/>
      <c r="O22" s="20"/>
      <c r="P22" s="37"/>
      <c r="Q22" s="20"/>
      <c r="R22" s="20"/>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2">
        <v>1.01</v>
      </c>
      <c r="IF22" s="22" t="s">
        <v>37</v>
      </c>
      <c r="IG22" s="22" t="s">
        <v>33</v>
      </c>
      <c r="IH22" s="22">
        <v>123.223</v>
      </c>
      <c r="II22" s="22" t="s">
        <v>35</v>
      </c>
    </row>
    <row r="23" spans="1:243" s="21" customFormat="1" ht="28.5">
      <c r="A23" s="70">
        <v>5.1</v>
      </c>
      <c r="B23" s="75" t="s">
        <v>67</v>
      </c>
      <c r="C23" s="34" t="s">
        <v>125</v>
      </c>
      <c r="D23" s="73">
        <v>79</v>
      </c>
      <c r="E23" s="74" t="s">
        <v>115</v>
      </c>
      <c r="F23" s="74">
        <v>75</v>
      </c>
      <c r="G23" s="23"/>
      <c r="H23" s="23"/>
      <c r="I23" s="36" t="s">
        <v>36</v>
      </c>
      <c r="J23" s="17">
        <f t="shared" si="0"/>
        <v>1</v>
      </c>
      <c r="K23" s="18" t="s">
        <v>46</v>
      </c>
      <c r="L23" s="18" t="s">
        <v>6</v>
      </c>
      <c r="M23" s="44"/>
      <c r="N23" s="23"/>
      <c r="O23" s="23"/>
      <c r="P23" s="43"/>
      <c r="Q23" s="23"/>
      <c r="R23" s="23"/>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1">
        <f t="shared" si="1"/>
        <v>5925</v>
      </c>
      <c r="BB23" s="67">
        <f t="shared" si="2"/>
        <v>5925</v>
      </c>
      <c r="BC23" s="41" t="str">
        <f t="shared" si="3"/>
        <v>INR  Five Thousand Nine Hundred &amp; Twenty Five  Only</v>
      </c>
      <c r="IE23" s="22">
        <v>1.02</v>
      </c>
      <c r="IF23" s="22" t="s">
        <v>38</v>
      </c>
      <c r="IG23" s="22" t="s">
        <v>39</v>
      </c>
      <c r="IH23" s="22">
        <v>213</v>
      </c>
      <c r="II23" s="22" t="s">
        <v>35</v>
      </c>
    </row>
    <row r="24" spans="1:243" s="21" customFormat="1" ht="15.75">
      <c r="A24" s="70">
        <v>5.2</v>
      </c>
      <c r="B24" s="75" t="s">
        <v>68</v>
      </c>
      <c r="C24" s="34" t="s">
        <v>126</v>
      </c>
      <c r="D24" s="73">
        <v>10</v>
      </c>
      <c r="E24" s="74" t="s">
        <v>115</v>
      </c>
      <c r="F24" s="74">
        <v>108</v>
      </c>
      <c r="G24" s="23"/>
      <c r="H24" s="23"/>
      <c r="I24" s="36" t="s">
        <v>36</v>
      </c>
      <c r="J24" s="17">
        <f t="shared" si="0"/>
        <v>1</v>
      </c>
      <c r="K24" s="18" t="s">
        <v>46</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1">
        <f t="shared" si="1"/>
        <v>1080</v>
      </c>
      <c r="BB24" s="67">
        <f t="shared" si="2"/>
        <v>1080</v>
      </c>
      <c r="BC24" s="41" t="str">
        <f t="shared" si="3"/>
        <v>INR  One Thousand  &amp;Eighty  Only</v>
      </c>
      <c r="IE24" s="22">
        <v>2</v>
      </c>
      <c r="IF24" s="22" t="s">
        <v>32</v>
      </c>
      <c r="IG24" s="22" t="s">
        <v>40</v>
      </c>
      <c r="IH24" s="22">
        <v>10</v>
      </c>
      <c r="II24" s="22" t="s">
        <v>35</v>
      </c>
    </row>
    <row r="25" spans="1:243" s="21" customFormat="1" ht="28.5">
      <c r="A25" s="70">
        <v>5.3</v>
      </c>
      <c r="B25" s="75" t="s">
        <v>69</v>
      </c>
      <c r="C25" s="34" t="s">
        <v>127</v>
      </c>
      <c r="D25" s="73">
        <v>11</v>
      </c>
      <c r="E25" s="74" t="s">
        <v>115</v>
      </c>
      <c r="F25" s="74">
        <v>116</v>
      </c>
      <c r="G25" s="23"/>
      <c r="H25" s="23"/>
      <c r="I25" s="36" t="s">
        <v>36</v>
      </c>
      <c r="J25" s="17">
        <f aca="true" t="shared" si="4" ref="J25:J33">IF(I25="Less(-)",-1,1)</f>
        <v>1</v>
      </c>
      <c r="K25" s="18" t="s">
        <v>46</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1276</v>
      </c>
      <c r="BB25" s="67">
        <f t="shared" si="2"/>
        <v>1276</v>
      </c>
      <c r="BC25" s="41" t="str">
        <f t="shared" si="3"/>
        <v>INR  One Thousand Two Hundred &amp; Seventy Six  Only</v>
      </c>
      <c r="IE25" s="22">
        <v>1.01</v>
      </c>
      <c r="IF25" s="22" t="s">
        <v>37</v>
      </c>
      <c r="IG25" s="22" t="s">
        <v>33</v>
      </c>
      <c r="IH25" s="22">
        <v>123.223</v>
      </c>
      <c r="II25" s="22" t="s">
        <v>35</v>
      </c>
    </row>
    <row r="26" spans="1:243" s="21" customFormat="1" ht="15.75">
      <c r="A26" s="70">
        <v>5.4</v>
      </c>
      <c r="B26" s="75" t="s">
        <v>70</v>
      </c>
      <c r="C26" s="34" t="s">
        <v>128</v>
      </c>
      <c r="D26" s="73">
        <v>31</v>
      </c>
      <c r="E26" s="74" t="s">
        <v>115</v>
      </c>
      <c r="F26" s="74">
        <v>97</v>
      </c>
      <c r="G26" s="23"/>
      <c r="H26" s="23"/>
      <c r="I26" s="36" t="s">
        <v>36</v>
      </c>
      <c r="J26" s="17">
        <f t="shared" si="4"/>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3007</v>
      </c>
      <c r="BB26" s="67">
        <f t="shared" si="2"/>
        <v>3007</v>
      </c>
      <c r="BC26" s="41" t="str">
        <f t="shared" si="3"/>
        <v>INR  Three Thousand  &amp;Seven  Only</v>
      </c>
      <c r="IE26" s="22">
        <v>1.02</v>
      </c>
      <c r="IF26" s="22" t="s">
        <v>38</v>
      </c>
      <c r="IG26" s="22" t="s">
        <v>39</v>
      </c>
      <c r="IH26" s="22">
        <v>213</v>
      </c>
      <c r="II26" s="22" t="s">
        <v>35</v>
      </c>
    </row>
    <row r="27" spans="1:243" s="21" customFormat="1" ht="28.5">
      <c r="A27" s="70">
        <v>5.5</v>
      </c>
      <c r="B27" s="75" t="s">
        <v>71</v>
      </c>
      <c r="C27" s="34" t="s">
        <v>129</v>
      </c>
      <c r="D27" s="73">
        <v>11</v>
      </c>
      <c r="E27" s="74" t="s">
        <v>115</v>
      </c>
      <c r="F27" s="74">
        <v>153</v>
      </c>
      <c r="G27" s="23"/>
      <c r="H27" s="23"/>
      <c r="I27" s="36" t="s">
        <v>36</v>
      </c>
      <c r="J27" s="17">
        <f t="shared" si="4"/>
        <v>1</v>
      </c>
      <c r="K27" s="18" t="s">
        <v>46</v>
      </c>
      <c r="L27" s="18" t="s">
        <v>6</v>
      </c>
      <c r="M27" s="44"/>
      <c r="N27" s="23"/>
      <c r="O27" s="23"/>
      <c r="P27" s="43"/>
      <c r="Q27" s="23"/>
      <c r="R27" s="23"/>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1">
        <f>total_amount_ba($B$2,$D$2,D27,F27,J27,K27,M27)</f>
        <v>1683</v>
      </c>
      <c r="BB27" s="67">
        <f t="shared" si="2"/>
        <v>1683</v>
      </c>
      <c r="BC27" s="41" t="str">
        <f t="shared" si="3"/>
        <v>INR  One Thousand Six Hundred &amp; Eighty Three  Only</v>
      </c>
      <c r="IE27" s="22">
        <v>2</v>
      </c>
      <c r="IF27" s="22" t="s">
        <v>32</v>
      </c>
      <c r="IG27" s="22" t="s">
        <v>40</v>
      </c>
      <c r="IH27" s="22">
        <v>10</v>
      </c>
      <c r="II27" s="22" t="s">
        <v>35</v>
      </c>
    </row>
    <row r="28" spans="1:243" s="21" customFormat="1" ht="15.75">
      <c r="A28" s="70">
        <v>5.6</v>
      </c>
      <c r="B28" s="75" t="s">
        <v>72</v>
      </c>
      <c r="C28" s="34" t="s">
        <v>130</v>
      </c>
      <c r="D28" s="73">
        <v>1</v>
      </c>
      <c r="E28" s="74" t="s">
        <v>115</v>
      </c>
      <c r="F28" s="74">
        <v>110</v>
      </c>
      <c r="G28" s="23"/>
      <c r="H28" s="46"/>
      <c r="I28" s="36" t="s">
        <v>36</v>
      </c>
      <c r="J28" s="17">
        <f t="shared" si="4"/>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1">
        <f>total_amount_ba($B$2,$D$2,D28,F28,J28,K28,M28)</f>
        <v>110</v>
      </c>
      <c r="BB28" s="67">
        <f t="shared" si="2"/>
        <v>110</v>
      </c>
      <c r="BC28" s="41" t="str">
        <f t="shared" si="3"/>
        <v>INR  One Hundred &amp; Ten  Only</v>
      </c>
      <c r="IE28" s="22">
        <v>3</v>
      </c>
      <c r="IF28" s="22" t="s">
        <v>41</v>
      </c>
      <c r="IG28" s="22" t="s">
        <v>42</v>
      </c>
      <c r="IH28" s="22">
        <v>10</v>
      </c>
      <c r="II28" s="22" t="s">
        <v>35</v>
      </c>
    </row>
    <row r="29" spans="1:243" s="21" customFormat="1" ht="94.5">
      <c r="A29" s="76">
        <v>5.7</v>
      </c>
      <c r="B29" s="77" t="s">
        <v>73</v>
      </c>
      <c r="C29" s="34" t="s">
        <v>131</v>
      </c>
      <c r="D29" s="73">
        <v>6</v>
      </c>
      <c r="E29" s="74" t="s">
        <v>115</v>
      </c>
      <c r="F29" s="74">
        <v>300</v>
      </c>
      <c r="G29" s="23"/>
      <c r="H29" s="23"/>
      <c r="I29" s="36" t="s">
        <v>36</v>
      </c>
      <c r="J29" s="17">
        <f t="shared" si="4"/>
        <v>1</v>
      </c>
      <c r="K29" s="18" t="s">
        <v>46</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1">
        <f aca="true" t="shared" si="5" ref="BA29:BA38">total_amount_ba($B$2,$D$2,D29,F29,J29,K29,M29)</f>
        <v>1800</v>
      </c>
      <c r="BB29" s="67">
        <f aca="true" t="shared" si="6" ref="BB29:BB42">BA29+SUM(N29:AZ29)</f>
        <v>1800</v>
      </c>
      <c r="BC29" s="41" t="str">
        <f>SpellNumber(L29,BB29)</f>
        <v>INR  One Thousand Eight Hundred    Only</v>
      </c>
      <c r="IE29" s="22">
        <v>1.02</v>
      </c>
      <c r="IF29" s="22" t="s">
        <v>38</v>
      </c>
      <c r="IG29" s="22" t="s">
        <v>39</v>
      </c>
      <c r="IH29" s="22">
        <v>213</v>
      </c>
      <c r="II29" s="22" t="s">
        <v>35</v>
      </c>
    </row>
    <row r="30" spans="1:243" s="21" customFormat="1" ht="15.75">
      <c r="A30" s="70">
        <v>5.8</v>
      </c>
      <c r="B30" s="75" t="s">
        <v>74</v>
      </c>
      <c r="C30" s="34" t="s">
        <v>132</v>
      </c>
      <c r="D30" s="73">
        <v>10</v>
      </c>
      <c r="E30" s="74" t="s">
        <v>115</v>
      </c>
      <c r="F30" s="74">
        <v>28</v>
      </c>
      <c r="G30" s="23"/>
      <c r="H30" s="23"/>
      <c r="I30" s="36" t="s">
        <v>36</v>
      </c>
      <c r="J30" s="17">
        <f t="shared" si="4"/>
        <v>1</v>
      </c>
      <c r="K30" s="18" t="s">
        <v>46</v>
      </c>
      <c r="L30" s="18" t="s">
        <v>6</v>
      </c>
      <c r="M30" s="44"/>
      <c r="N30" s="23"/>
      <c r="O30" s="23"/>
      <c r="P30" s="43"/>
      <c r="Q30" s="23"/>
      <c r="R30" s="23"/>
      <c r="S30" s="43"/>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1">
        <f t="shared" si="5"/>
        <v>280</v>
      </c>
      <c r="BB30" s="67">
        <f t="shared" si="6"/>
        <v>280</v>
      </c>
      <c r="BC30" s="41" t="str">
        <f>SpellNumber(L30,BB30)</f>
        <v>INR  Two Hundred &amp; Eighty  Only</v>
      </c>
      <c r="IE30" s="22">
        <v>2</v>
      </c>
      <c r="IF30" s="22" t="s">
        <v>32</v>
      </c>
      <c r="IG30" s="22" t="s">
        <v>40</v>
      </c>
      <c r="IH30" s="22">
        <v>10</v>
      </c>
      <c r="II30" s="22" t="s">
        <v>35</v>
      </c>
    </row>
    <row r="31" spans="1:243" s="21" customFormat="1" ht="63">
      <c r="A31" s="72">
        <v>6</v>
      </c>
      <c r="B31" s="71" t="s">
        <v>75</v>
      </c>
      <c r="C31" s="34" t="s">
        <v>133</v>
      </c>
      <c r="D31" s="73">
        <v>30</v>
      </c>
      <c r="E31" s="73" t="s">
        <v>115</v>
      </c>
      <c r="F31" s="73">
        <v>57</v>
      </c>
      <c r="G31" s="23"/>
      <c r="H31" s="23"/>
      <c r="I31" s="36" t="s">
        <v>36</v>
      </c>
      <c r="J31" s="17">
        <f t="shared" si="4"/>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 t="shared" si="5"/>
        <v>1710</v>
      </c>
      <c r="BB31" s="67">
        <f t="shared" si="6"/>
        <v>1710</v>
      </c>
      <c r="BC31" s="41" t="str">
        <f aca="true" t="shared" si="7" ref="BC31:BC42">SpellNumber(L31,BB31)</f>
        <v>INR  One Thousand Seven Hundred &amp; Ten  Only</v>
      </c>
      <c r="IE31" s="22">
        <v>3</v>
      </c>
      <c r="IF31" s="22" t="s">
        <v>41</v>
      </c>
      <c r="IG31" s="22" t="s">
        <v>42</v>
      </c>
      <c r="IH31" s="22">
        <v>10</v>
      </c>
      <c r="II31" s="22" t="s">
        <v>35</v>
      </c>
    </row>
    <row r="32" spans="1:243" s="21" customFormat="1" ht="47.25">
      <c r="A32" s="70">
        <v>7</v>
      </c>
      <c r="B32" s="71" t="s">
        <v>76</v>
      </c>
      <c r="C32" s="34" t="s">
        <v>134</v>
      </c>
      <c r="D32" s="73">
        <v>17</v>
      </c>
      <c r="E32" s="73" t="s">
        <v>115</v>
      </c>
      <c r="F32" s="73">
        <v>103</v>
      </c>
      <c r="G32" s="23"/>
      <c r="H32" s="23"/>
      <c r="I32" s="36" t="s">
        <v>36</v>
      </c>
      <c r="J32" s="17">
        <f t="shared" si="4"/>
        <v>1</v>
      </c>
      <c r="K32" s="18" t="s">
        <v>46</v>
      </c>
      <c r="L32" s="18" t="s">
        <v>6</v>
      </c>
      <c r="M32" s="44"/>
      <c r="N32" s="23"/>
      <c r="O32" s="23"/>
      <c r="P32" s="43"/>
      <c r="Q32" s="23"/>
      <c r="R32" s="23"/>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1">
        <f t="shared" si="5"/>
        <v>1751</v>
      </c>
      <c r="BB32" s="67">
        <f t="shared" si="6"/>
        <v>1751</v>
      </c>
      <c r="BC32" s="41" t="str">
        <f t="shared" si="7"/>
        <v>INR  One Thousand Seven Hundred &amp; Fifty One  Only</v>
      </c>
      <c r="IE32" s="22">
        <v>1.01</v>
      </c>
      <c r="IF32" s="22" t="s">
        <v>37</v>
      </c>
      <c r="IG32" s="22" t="s">
        <v>33</v>
      </c>
      <c r="IH32" s="22">
        <v>123.223</v>
      </c>
      <c r="II32" s="22" t="s">
        <v>35</v>
      </c>
    </row>
    <row r="33" spans="1:243" s="21" customFormat="1" ht="47.25">
      <c r="A33" s="78">
        <v>8</v>
      </c>
      <c r="B33" s="79" t="s">
        <v>77</v>
      </c>
      <c r="C33" s="34" t="s">
        <v>135</v>
      </c>
      <c r="D33" s="73">
        <v>1</v>
      </c>
      <c r="E33" s="73" t="s">
        <v>115</v>
      </c>
      <c r="F33" s="73">
        <v>81</v>
      </c>
      <c r="G33" s="23"/>
      <c r="H33" s="23"/>
      <c r="I33" s="36" t="s">
        <v>36</v>
      </c>
      <c r="J33" s="17">
        <f t="shared" si="4"/>
        <v>1</v>
      </c>
      <c r="K33" s="18" t="s">
        <v>46</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45"/>
      <c r="AV33" s="38"/>
      <c r="AW33" s="38"/>
      <c r="AX33" s="38"/>
      <c r="AY33" s="38"/>
      <c r="AZ33" s="38"/>
      <c r="BA33" s="61">
        <f t="shared" si="5"/>
        <v>81</v>
      </c>
      <c r="BB33" s="67">
        <f t="shared" si="6"/>
        <v>81</v>
      </c>
      <c r="BC33" s="41" t="str">
        <f t="shared" si="7"/>
        <v>INR  Eighty One Only</v>
      </c>
      <c r="IE33" s="22">
        <v>1.02</v>
      </c>
      <c r="IF33" s="22" t="s">
        <v>38</v>
      </c>
      <c r="IG33" s="22" t="s">
        <v>39</v>
      </c>
      <c r="IH33" s="22">
        <v>213</v>
      </c>
      <c r="II33" s="22" t="s">
        <v>35</v>
      </c>
    </row>
    <row r="34" spans="1:243" s="21" customFormat="1" ht="63">
      <c r="A34" s="72">
        <v>9</v>
      </c>
      <c r="B34" s="71" t="s">
        <v>78</v>
      </c>
      <c r="C34" s="34" t="s">
        <v>136</v>
      </c>
      <c r="D34" s="35"/>
      <c r="E34" s="15"/>
      <c r="F34" s="74"/>
      <c r="G34" s="16"/>
      <c r="H34" s="16"/>
      <c r="I34" s="36"/>
      <c r="J34" s="17"/>
      <c r="K34" s="18"/>
      <c r="L34" s="18"/>
      <c r="M34" s="19"/>
      <c r="N34" s="20"/>
      <c r="O34" s="20"/>
      <c r="P34" s="37"/>
      <c r="Q34" s="20"/>
      <c r="R34" s="20"/>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c r="BB34" s="40"/>
      <c r="BC34" s="41"/>
      <c r="IE34" s="22">
        <v>2</v>
      </c>
      <c r="IF34" s="22" t="s">
        <v>32</v>
      </c>
      <c r="IG34" s="22" t="s">
        <v>40</v>
      </c>
      <c r="IH34" s="22">
        <v>10</v>
      </c>
      <c r="II34" s="22" t="s">
        <v>35</v>
      </c>
    </row>
    <row r="35" spans="1:243" s="21" customFormat="1" ht="15.75">
      <c r="A35" s="72">
        <v>9.1</v>
      </c>
      <c r="B35" s="71" t="s">
        <v>79</v>
      </c>
      <c r="C35" s="34" t="s">
        <v>137</v>
      </c>
      <c r="D35" s="74">
        <v>50</v>
      </c>
      <c r="E35" s="74" t="s">
        <v>115</v>
      </c>
      <c r="F35" s="74">
        <v>213</v>
      </c>
      <c r="G35" s="23"/>
      <c r="H35" s="23"/>
      <c r="I35" s="36" t="s">
        <v>36</v>
      </c>
      <c r="J35" s="17">
        <f aca="true" t="shared" si="8" ref="J35:J40">IF(I35="Less(-)",-1,1)</f>
        <v>1</v>
      </c>
      <c r="K35" s="18" t="s">
        <v>46</v>
      </c>
      <c r="L35" s="18" t="s">
        <v>6</v>
      </c>
      <c r="M35" s="44"/>
      <c r="N35" s="23"/>
      <c r="O35" s="23"/>
      <c r="P35" s="43"/>
      <c r="Q35" s="23"/>
      <c r="R35" s="23"/>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1">
        <f t="shared" si="5"/>
        <v>10650</v>
      </c>
      <c r="BB35" s="67">
        <f t="shared" si="6"/>
        <v>10650</v>
      </c>
      <c r="BC35" s="41" t="str">
        <f t="shared" si="7"/>
        <v>INR  Ten Thousand Six Hundred &amp; Fifty  Only</v>
      </c>
      <c r="IE35" s="22">
        <v>3</v>
      </c>
      <c r="IF35" s="22" t="s">
        <v>41</v>
      </c>
      <c r="IG35" s="22" t="s">
        <v>42</v>
      </c>
      <c r="IH35" s="22">
        <v>10</v>
      </c>
      <c r="II35" s="22" t="s">
        <v>35</v>
      </c>
    </row>
    <row r="36" spans="1:243" s="21" customFormat="1" ht="28.5">
      <c r="A36" s="72">
        <v>9.2</v>
      </c>
      <c r="B36" s="71" t="s">
        <v>80</v>
      </c>
      <c r="C36" s="34" t="s">
        <v>138</v>
      </c>
      <c r="D36" s="74">
        <v>6</v>
      </c>
      <c r="E36" s="74" t="s">
        <v>115</v>
      </c>
      <c r="F36" s="74">
        <v>234</v>
      </c>
      <c r="G36" s="23"/>
      <c r="H36" s="23"/>
      <c r="I36" s="36" t="s">
        <v>36</v>
      </c>
      <c r="J36" s="17">
        <f t="shared" si="8"/>
        <v>1</v>
      </c>
      <c r="K36" s="18" t="s">
        <v>46</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1">
        <f t="shared" si="5"/>
        <v>1404</v>
      </c>
      <c r="BB36" s="67">
        <f t="shared" si="6"/>
        <v>1404</v>
      </c>
      <c r="BC36" s="41" t="str">
        <f t="shared" si="7"/>
        <v>INR  One Thousand Four Hundred &amp; Four  Only</v>
      </c>
      <c r="IE36" s="22">
        <v>1.01</v>
      </c>
      <c r="IF36" s="22" t="s">
        <v>37</v>
      </c>
      <c r="IG36" s="22" t="s">
        <v>33</v>
      </c>
      <c r="IH36" s="22">
        <v>123.223</v>
      </c>
      <c r="II36" s="22" t="s">
        <v>35</v>
      </c>
    </row>
    <row r="37" spans="1:243" s="21" customFormat="1" ht="28.5">
      <c r="A37" s="72">
        <v>9.3</v>
      </c>
      <c r="B37" s="71" t="s">
        <v>81</v>
      </c>
      <c r="C37" s="34" t="s">
        <v>139</v>
      </c>
      <c r="D37" s="74">
        <v>10</v>
      </c>
      <c r="E37" s="74" t="s">
        <v>115</v>
      </c>
      <c r="F37" s="74">
        <v>253</v>
      </c>
      <c r="G37" s="23"/>
      <c r="H37" s="23"/>
      <c r="I37" s="36" t="s">
        <v>36</v>
      </c>
      <c r="J37" s="17">
        <f t="shared" si="8"/>
        <v>1</v>
      </c>
      <c r="K37" s="18" t="s">
        <v>46</v>
      </c>
      <c r="L37" s="18" t="s">
        <v>6</v>
      </c>
      <c r="M37" s="44"/>
      <c r="N37" s="23"/>
      <c r="O37" s="23"/>
      <c r="P37" s="43"/>
      <c r="Q37" s="23"/>
      <c r="R37" s="23"/>
      <c r="S37" s="43"/>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1">
        <f t="shared" si="5"/>
        <v>2530</v>
      </c>
      <c r="BB37" s="67">
        <f t="shared" si="6"/>
        <v>2530</v>
      </c>
      <c r="BC37" s="41" t="str">
        <f t="shared" si="7"/>
        <v>INR  Two Thousand Five Hundred &amp; Thirty  Only</v>
      </c>
      <c r="IE37" s="22">
        <v>1.02</v>
      </c>
      <c r="IF37" s="22" t="s">
        <v>38</v>
      </c>
      <c r="IG37" s="22" t="s">
        <v>39</v>
      </c>
      <c r="IH37" s="22">
        <v>213</v>
      </c>
      <c r="II37" s="22" t="s">
        <v>35</v>
      </c>
    </row>
    <row r="38" spans="1:243" s="21" customFormat="1" ht="28.5">
      <c r="A38" s="72">
        <v>9.4</v>
      </c>
      <c r="B38" s="71" t="s">
        <v>82</v>
      </c>
      <c r="C38" s="34" t="s">
        <v>140</v>
      </c>
      <c r="D38" s="74">
        <v>12</v>
      </c>
      <c r="E38" s="74" t="s">
        <v>115</v>
      </c>
      <c r="F38" s="74">
        <v>292</v>
      </c>
      <c r="G38" s="23"/>
      <c r="H38" s="23"/>
      <c r="I38" s="36" t="s">
        <v>36</v>
      </c>
      <c r="J38" s="17">
        <f t="shared" si="8"/>
        <v>1</v>
      </c>
      <c r="K38" s="18" t="s">
        <v>46</v>
      </c>
      <c r="L38" s="18" t="s">
        <v>6</v>
      </c>
      <c r="M38" s="44"/>
      <c r="N38" s="23"/>
      <c r="O38" s="23"/>
      <c r="P38" s="43"/>
      <c r="Q38" s="23"/>
      <c r="R38" s="23"/>
      <c r="S38" s="43"/>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1">
        <f t="shared" si="5"/>
        <v>3504</v>
      </c>
      <c r="BB38" s="67">
        <f t="shared" si="6"/>
        <v>3504</v>
      </c>
      <c r="BC38" s="41" t="str">
        <f t="shared" si="7"/>
        <v>INR  Three Thousand Five Hundred &amp; Four  Only</v>
      </c>
      <c r="IE38" s="22">
        <v>2</v>
      </c>
      <c r="IF38" s="22" t="s">
        <v>32</v>
      </c>
      <c r="IG38" s="22" t="s">
        <v>40</v>
      </c>
      <c r="IH38" s="22">
        <v>10</v>
      </c>
      <c r="II38" s="22" t="s">
        <v>35</v>
      </c>
    </row>
    <row r="39" spans="1:243" s="21" customFormat="1" ht="15.75">
      <c r="A39" s="72">
        <v>9.5</v>
      </c>
      <c r="B39" s="71" t="s">
        <v>83</v>
      </c>
      <c r="C39" s="34" t="s">
        <v>141</v>
      </c>
      <c r="D39" s="74">
        <v>15</v>
      </c>
      <c r="E39" s="74" t="s">
        <v>115</v>
      </c>
      <c r="F39" s="74">
        <v>336</v>
      </c>
      <c r="G39" s="23"/>
      <c r="H39" s="23"/>
      <c r="I39" s="36" t="s">
        <v>36</v>
      </c>
      <c r="J39" s="17">
        <f t="shared" si="8"/>
        <v>1</v>
      </c>
      <c r="K39" s="18" t="s">
        <v>46</v>
      </c>
      <c r="L39" s="18" t="s">
        <v>6</v>
      </c>
      <c r="M39" s="44"/>
      <c r="N39" s="23"/>
      <c r="O39" s="23"/>
      <c r="P39" s="43"/>
      <c r="Q39" s="23"/>
      <c r="R39" s="23"/>
      <c r="S39" s="43"/>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1">
        <f>total_amount_ba($B$2,$D$2,D39,F39,J39,K39,M39)</f>
        <v>5040</v>
      </c>
      <c r="BB39" s="67">
        <f t="shared" si="6"/>
        <v>5040</v>
      </c>
      <c r="BC39" s="41" t="str">
        <f t="shared" si="7"/>
        <v>INR  Five Thousand  &amp;Forty  Only</v>
      </c>
      <c r="IE39" s="22">
        <v>1.01</v>
      </c>
      <c r="IF39" s="22" t="s">
        <v>37</v>
      </c>
      <c r="IG39" s="22" t="s">
        <v>33</v>
      </c>
      <c r="IH39" s="22">
        <v>123.223</v>
      </c>
      <c r="II39" s="22" t="s">
        <v>35</v>
      </c>
    </row>
    <row r="40" spans="1:243" s="21" customFormat="1" ht="28.5">
      <c r="A40" s="72">
        <v>9.6</v>
      </c>
      <c r="B40" s="71" t="s">
        <v>84</v>
      </c>
      <c r="C40" s="34" t="s">
        <v>142</v>
      </c>
      <c r="D40" s="74">
        <v>6</v>
      </c>
      <c r="E40" s="74" t="s">
        <v>115</v>
      </c>
      <c r="F40" s="74">
        <v>381</v>
      </c>
      <c r="G40" s="23"/>
      <c r="H40" s="23"/>
      <c r="I40" s="36" t="s">
        <v>36</v>
      </c>
      <c r="J40" s="17">
        <f t="shared" si="8"/>
        <v>1</v>
      </c>
      <c r="K40" s="18" t="s">
        <v>46</v>
      </c>
      <c r="L40" s="18" t="s">
        <v>6</v>
      </c>
      <c r="M40" s="44"/>
      <c r="N40" s="23"/>
      <c r="O40" s="23"/>
      <c r="P40" s="43"/>
      <c r="Q40" s="23"/>
      <c r="R40" s="23"/>
      <c r="S40" s="43"/>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1">
        <f>total_amount_ba($B$2,$D$2,D40,F40,J40,K40,M40)</f>
        <v>2286</v>
      </c>
      <c r="BB40" s="67">
        <f t="shared" si="6"/>
        <v>2286</v>
      </c>
      <c r="BC40" s="41" t="str">
        <f t="shared" si="7"/>
        <v>INR  Two Thousand Two Hundred &amp; Eighty Six  Only</v>
      </c>
      <c r="IE40" s="22">
        <v>1.02</v>
      </c>
      <c r="IF40" s="22" t="s">
        <v>38</v>
      </c>
      <c r="IG40" s="22" t="s">
        <v>39</v>
      </c>
      <c r="IH40" s="22">
        <v>213</v>
      </c>
      <c r="II40" s="22" t="s">
        <v>35</v>
      </c>
    </row>
    <row r="41" spans="1:243" s="21" customFormat="1" ht="141.75">
      <c r="A41" s="72">
        <v>10</v>
      </c>
      <c r="B41" s="71" t="s">
        <v>85</v>
      </c>
      <c r="C41" s="34" t="s">
        <v>143</v>
      </c>
      <c r="D41" s="35"/>
      <c r="E41" s="15"/>
      <c r="F41" s="73"/>
      <c r="G41" s="16"/>
      <c r="H41" s="16"/>
      <c r="I41" s="36"/>
      <c r="J41" s="17"/>
      <c r="K41" s="18"/>
      <c r="L41" s="18"/>
      <c r="M41" s="19"/>
      <c r="N41" s="20"/>
      <c r="O41" s="20"/>
      <c r="P41" s="37"/>
      <c r="Q41" s="20"/>
      <c r="R41" s="20"/>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c r="BB41" s="40"/>
      <c r="BC41" s="41"/>
      <c r="IE41" s="22">
        <v>2</v>
      </c>
      <c r="IF41" s="22" t="s">
        <v>32</v>
      </c>
      <c r="IG41" s="22" t="s">
        <v>40</v>
      </c>
      <c r="IH41" s="22">
        <v>10</v>
      </c>
      <c r="II41" s="22" t="s">
        <v>35</v>
      </c>
    </row>
    <row r="42" spans="1:243" s="21" customFormat="1" ht="15.75">
      <c r="A42" s="72">
        <v>10.1</v>
      </c>
      <c r="B42" s="71" t="s">
        <v>86</v>
      </c>
      <c r="C42" s="34" t="s">
        <v>144</v>
      </c>
      <c r="D42" s="74">
        <v>1</v>
      </c>
      <c r="E42" s="74" t="s">
        <v>115</v>
      </c>
      <c r="F42" s="74">
        <v>2151</v>
      </c>
      <c r="G42" s="23"/>
      <c r="H42" s="46"/>
      <c r="I42" s="36" t="s">
        <v>36</v>
      </c>
      <c r="J42" s="17">
        <f>IF(I42="Less(-)",-1,1)</f>
        <v>1</v>
      </c>
      <c r="K42" s="18" t="s">
        <v>46</v>
      </c>
      <c r="L42" s="18" t="s">
        <v>6</v>
      </c>
      <c r="M42" s="44"/>
      <c r="N42" s="23"/>
      <c r="O42" s="23"/>
      <c r="P42" s="43"/>
      <c r="Q42" s="23"/>
      <c r="R42" s="23"/>
      <c r="S42" s="43"/>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1">
        <f>total_amount_ba($B$2,$D$2,D42,F42,J42,K42,M42)</f>
        <v>2151</v>
      </c>
      <c r="BB42" s="67">
        <f t="shared" si="6"/>
        <v>2151</v>
      </c>
      <c r="BC42" s="41" t="str">
        <f t="shared" si="7"/>
        <v>INR  Two Thousand One Hundred &amp; Fifty One  Only</v>
      </c>
      <c r="IE42" s="22">
        <v>3</v>
      </c>
      <c r="IF42" s="22" t="s">
        <v>41</v>
      </c>
      <c r="IG42" s="22" t="s">
        <v>42</v>
      </c>
      <c r="IH42" s="22">
        <v>10</v>
      </c>
      <c r="II42" s="22" t="s">
        <v>35</v>
      </c>
    </row>
    <row r="43" spans="1:243" s="21" customFormat="1" ht="78.75">
      <c r="A43" s="72">
        <v>11</v>
      </c>
      <c r="B43" s="71" t="s">
        <v>87</v>
      </c>
      <c r="C43" s="34" t="s">
        <v>145</v>
      </c>
      <c r="D43" s="35"/>
      <c r="E43" s="15"/>
      <c r="F43" s="73"/>
      <c r="G43" s="16"/>
      <c r="H43" s="16"/>
      <c r="I43" s="36"/>
      <c r="J43" s="17"/>
      <c r="K43" s="18"/>
      <c r="L43" s="18"/>
      <c r="M43" s="19"/>
      <c r="N43" s="20"/>
      <c r="O43" s="20"/>
      <c r="P43" s="37"/>
      <c r="Q43" s="20"/>
      <c r="R43" s="20"/>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22">
        <v>1.02</v>
      </c>
      <c r="IF43" s="22" t="s">
        <v>38</v>
      </c>
      <c r="IG43" s="22" t="s">
        <v>39</v>
      </c>
      <c r="IH43" s="22">
        <v>213</v>
      </c>
      <c r="II43" s="22" t="s">
        <v>35</v>
      </c>
    </row>
    <row r="44" spans="1:243" s="21" customFormat="1" ht="28.5">
      <c r="A44" s="72">
        <v>11.1</v>
      </c>
      <c r="B44" s="71" t="s">
        <v>88</v>
      </c>
      <c r="C44" s="34" t="s">
        <v>146</v>
      </c>
      <c r="D44" s="73">
        <v>16</v>
      </c>
      <c r="E44" s="73" t="s">
        <v>115</v>
      </c>
      <c r="F44" s="73">
        <v>174</v>
      </c>
      <c r="G44" s="23"/>
      <c r="H44" s="23"/>
      <c r="I44" s="36" t="s">
        <v>36</v>
      </c>
      <c r="J44" s="17">
        <f aca="true" t="shared" si="9" ref="J44:J52">IF(I44="Less(-)",-1,1)</f>
        <v>1</v>
      </c>
      <c r="K44" s="18" t="s">
        <v>46</v>
      </c>
      <c r="L44" s="18" t="s">
        <v>6</v>
      </c>
      <c r="M44" s="44"/>
      <c r="N44" s="23"/>
      <c r="O44" s="23"/>
      <c r="P44" s="43"/>
      <c r="Q44" s="23"/>
      <c r="R44" s="23"/>
      <c r="S44" s="43"/>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1">
        <f aca="true" t="shared" si="10" ref="BA44:BA52">total_amount_ba($B$2,$D$2,D44,F44,J44,K44,M44)</f>
        <v>2784</v>
      </c>
      <c r="BB44" s="67">
        <f aca="true" t="shared" si="11" ref="BB44:BB56">BA44+SUM(N44:AZ44)</f>
        <v>2784</v>
      </c>
      <c r="BC44" s="41" t="str">
        <f>SpellNumber(L44,BB44)</f>
        <v>INR  Two Thousand Seven Hundred &amp; Eighty Four  Only</v>
      </c>
      <c r="IE44" s="22">
        <v>2</v>
      </c>
      <c r="IF44" s="22" t="s">
        <v>32</v>
      </c>
      <c r="IG44" s="22" t="s">
        <v>40</v>
      </c>
      <c r="IH44" s="22">
        <v>10</v>
      </c>
      <c r="II44" s="22" t="s">
        <v>35</v>
      </c>
    </row>
    <row r="45" spans="1:243" s="21" customFormat="1" ht="94.5">
      <c r="A45" s="72">
        <v>12</v>
      </c>
      <c r="B45" s="71" t="s">
        <v>89</v>
      </c>
      <c r="C45" s="34" t="s">
        <v>147</v>
      </c>
      <c r="D45" s="35"/>
      <c r="E45" s="15"/>
      <c r="F45" s="73"/>
      <c r="G45" s="16"/>
      <c r="H45" s="16"/>
      <c r="I45" s="36"/>
      <c r="J45" s="17"/>
      <c r="K45" s="18"/>
      <c r="L45" s="18"/>
      <c r="M45" s="19"/>
      <c r="N45" s="20"/>
      <c r="O45" s="20"/>
      <c r="P45" s="37"/>
      <c r="Q45" s="20"/>
      <c r="R45" s="20"/>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22">
        <v>3</v>
      </c>
      <c r="IF45" s="22" t="s">
        <v>41</v>
      </c>
      <c r="IG45" s="22" t="s">
        <v>42</v>
      </c>
      <c r="IH45" s="22">
        <v>10</v>
      </c>
      <c r="II45" s="22" t="s">
        <v>35</v>
      </c>
    </row>
    <row r="46" spans="1:243" s="21" customFormat="1" ht="15.75">
      <c r="A46" s="72">
        <v>12.1</v>
      </c>
      <c r="B46" s="71" t="s">
        <v>90</v>
      </c>
      <c r="C46" s="34" t="s">
        <v>148</v>
      </c>
      <c r="D46" s="73">
        <v>1</v>
      </c>
      <c r="E46" s="73" t="s">
        <v>115</v>
      </c>
      <c r="F46" s="73">
        <v>2315</v>
      </c>
      <c r="G46" s="23"/>
      <c r="H46" s="23"/>
      <c r="I46" s="36" t="s">
        <v>36</v>
      </c>
      <c r="J46" s="17">
        <f t="shared" si="9"/>
        <v>1</v>
      </c>
      <c r="K46" s="18" t="s">
        <v>46</v>
      </c>
      <c r="L46" s="18" t="s">
        <v>6</v>
      </c>
      <c r="M46" s="44"/>
      <c r="N46" s="23"/>
      <c r="O46" s="23"/>
      <c r="P46" s="43"/>
      <c r="Q46" s="23"/>
      <c r="R46" s="23"/>
      <c r="S46" s="43"/>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1">
        <f t="shared" si="10"/>
        <v>2315</v>
      </c>
      <c r="BB46" s="67">
        <f t="shared" si="11"/>
        <v>2315</v>
      </c>
      <c r="BC46" s="41" t="str">
        <f aca="true" t="shared" si="12" ref="BC46:BC56">SpellNumber(L46,BB46)</f>
        <v>INR  Two Thousand Three Hundred &amp; Fifteen  Only</v>
      </c>
      <c r="IE46" s="22">
        <v>1.01</v>
      </c>
      <c r="IF46" s="22" t="s">
        <v>37</v>
      </c>
      <c r="IG46" s="22" t="s">
        <v>33</v>
      </c>
      <c r="IH46" s="22">
        <v>123.223</v>
      </c>
      <c r="II46" s="22" t="s">
        <v>35</v>
      </c>
    </row>
    <row r="47" spans="1:243" s="21" customFormat="1" ht="78.75">
      <c r="A47" s="72">
        <v>13</v>
      </c>
      <c r="B47" s="75" t="s">
        <v>91</v>
      </c>
      <c r="C47" s="34" t="s">
        <v>149</v>
      </c>
      <c r="D47" s="74">
        <v>1</v>
      </c>
      <c r="E47" s="74" t="s">
        <v>116</v>
      </c>
      <c r="F47" s="74">
        <v>4654</v>
      </c>
      <c r="G47" s="23"/>
      <c r="H47" s="23"/>
      <c r="I47" s="36" t="s">
        <v>36</v>
      </c>
      <c r="J47" s="17">
        <f t="shared" si="9"/>
        <v>1</v>
      </c>
      <c r="K47" s="18" t="s">
        <v>46</v>
      </c>
      <c r="L47" s="18" t="s">
        <v>6</v>
      </c>
      <c r="M47" s="44"/>
      <c r="N47" s="23"/>
      <c r="O47" s="23"/>
      <c r="P47" s="43"/>
      <c r="Q47" s="23"/>
      <c r="R47" s="23"/>
      <c r="S47" s="43"/>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45"/>
      <c r="AV47" s="38"/>
      <c r="AW47" s="38"/>
      <c r="AX47" s="38"/>
      <c r="AY47" s="38"/>
      <c r="AZ47" s="38"/>
      <c r="BA47" s="61">
        <f t="shared" si="10"/>
        <v>4654</v>
      </c>
      <c r="BB47" s="67">
        <f t="shared" si="11"/>
        <v>4654</v>
      </c>
      <c r="BC47" s="41" t="str">
        <f t="shared" si="12"/>
        <v>INR  Four Thousand Six Hundred &amp; Fifty Four  Only</v>
      </c>
      <c r="IE47" s="22">
        <v>1.02</v>
      </c>
      <c r="IF47" s="22" t="s">
        <v>38</v>
      </c>
      <c r="IG47" s="22" t="s">
        <v>39</v>
      </c>
      <c r="IH47" s="22">
        <v>213</v>
      </c>
      <c r="II47" s="22" t="s">
        <v>35</v>
      </c>
    </row>
    <row r="48" spans="1:243" s="21" customFormat="1" ht="63">
      <c r="A48" s="72">
        <v>14</v>
      </c>
      <c r="B48" s="71" t="s">
        <v>92</v>
      </c>
      <c r="C48" s="34" t="s">
        <v>150</v>
      </c>
      <c r="D48" s="74">
        <v>10</v>
      </c>
      <c r="E48" s="74" t="s">
        <v>117</v>
      </c>
      <c r="F48" s="74">
        <v>424</v>
      </c>
      <c r="G48" s="23"/>
      <c r="H48" s="23"/>
      <c r="I48" s="36" t="s">
        <v>36</v>
      </c>
      <c r="J48" s="17">
        <f t="shared" si="9"/>
        <v>1</v>
      </c>
      <c r="K48" s="18" t="s">
        <v>46</v>
      </c>
      <c r="L48" s="18" t="s">
        <v>6</v>
      </c>
      <c r="M48" s="44"/>
      <c r="N48" s="23"/>
      <c r="O48" s="23"/>
      <c r="P48" s="43"/>
      <c r="Q48" s="23"/>
      <c r="R48" s="23"/>
      <c r="S48" s="43"/>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1">
        <f t="shared" si="10"/>
        <v>4240</v>
      </c>
      <c r="BB48" s="67">
        <f t="shared" si="11"/>
        <v>4240</v>
      </c>
      <c r="BC48" s="41" t="str">
        <f t="shared" si="12"/>
        <v>INR  Four Thousand Two Hundred &amp; Forty  Only</v>
      </c>
      <c r="IE48" s="22">
        <v>2</v>
      </c>
      <c r="IF48" s="22" t="s">
        <v>32</v>
      </c>
      <c r="IG48" s="22" t="s">
        <v>40</v>
      </c>
      <c r="IH48" s="22">
        <v>10</v>
      </c>
      <c r="II48" s="22" t="s">
        <v>35</v>
      </c>
    </row>
    <row r="49" spans="1:243" s="21" customFormat="1" ht="78.75">
      <c r="A49" s="78">
        <v>15</v>
      </c>
      <c r="B49" s="71" t="s">
        <v>93</v>
      </c>
      <c r="C49" s="34" t="s">
        <v>151</v>
      </c>
      <c r="D49" s="73">
        <v>2</v>
      </c>
      <c r="E49" s="73" t="s">
        <v>115</v>
      </c>
      <c r="F49" s="73">
        <v>70</v>
      </c>
      <c r="G49" s="23"/>
      <c r="H49" s="23"/>
      <c r="I49" s="36" t="s">
        <v>36</v>
      </c>
      <c r="J49" s="17">
        <f t="shared" si="9"/>
        <v>1</v>
      </c>
      <c r="K49" s="18" t="s">
        <v>46</v>
      </c>
      <c r="L49" s="18" t="s">
        <v>6</v>
      </c>
      <c r="M49" s="44"/>
      <c r="N49" s="23"/>
      <c r="O49" s="23"/>
      <c r="P49" s="43"/>
      <c r="Q49" s="23"/>
      <c r="R49" s="23"/>
      <c r="S49" s="43"/>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1">
        <f t="shared" si="10"/>
        <v>140</v>
      </c>
      <c r="BB49" s="67">
        <f t="shared" si="11"/>
        <v>140</v>
      </c>
      <c r="BC49" s="41" t="str">
        <f t="shared" si="12"/>
        <v>INR  One Hundred &amp; Forty  Only</v>
      </c>
      <c r="IE49" s="22">
        <v>3</v>
      </c>
      <c r="IF49" s="22" t="s">
        <v>41</v>
      </c>
      <c r="IG49" s="22" t="s">
        <v>42</v>
      </c>
      <c r="IH49" s="22">
        <v>10</v>
      </c>
      <c r="II49" s="22" t="s">
        <v>35</v>
      </c>
    </row>
    <row r="50" spans="1:243" s="21" customFormat="1" ht="94.5">
      <c r="A50" s="78">
        <v>16</v>
      </c>
      <c r="B50" s="69" t="s">
        <v>94</v>
      </c>
      <c r="C50" s="34" t="s">
        <v>152</v>
      </c>
      <c r="D50" s="73">
        <v>120</v>
      </c>
      <c r="E50" s="73" t="s">
        <v>114</v>
      </c>
      <c r="F50" s="73">
        <v>17</v>
      </c>
      <c r="G50" s="23"/>
      <c r="H50" s="23"/>
      <c r="I50" s="36" t="s">
        <v>36</v>
      </c>
      <c r="J50" s="17">
        <f t="shared" si="9"/>
        <v>1</v>
      </c>
      <c r="K50" s="18" t="s">
        <v>46</v>
      </c>
      <c r="L50" s="18" t="s">
        <v>6</v>
      </c>
      <c r="M50" s="44"/>
      <c r="N50" s="23"/>
      <c r="O50" s="23"/>
      <c r="P50" s="43"/>
      <c r="Q50" s="23"/>
      <c r="R50" s="23"/>
      <c r="S50" s="43"/>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1">
        <f t="shared" si="10"/>
        <v>2040</v>
      </c>
      <c r="BB50" s="67">
        <f t="shared" si="11"/>
        <v>2040</v>
      </c>
      <c r="BC50" s="41" t="str">
        <f t="shared" si="12"/>
        <v>INR  Two Thousand  &amp;Forty  Only</v>
      </c>
      <c r="IE50" s="22">
        <v>1.01</v>
      </c>
      <c r="IF50" s="22" t="s">
        <v>37</v>
      </c>
      <c r="IG50" s="22" t="s">
        <v>33</v>
      </c>
      <c r="IH50" s="22">
        <v>123.223</v>
      </c>
      <c r="II50" s="22" t="s">
        <v>35</v>
      </c>
    </row>
    <row r="51" spans="1:243" s="21" customFormat="1" ht="63">
      <c r="A51" s="72">
        <v>17</v>
      </c>
      <c r="B51" s="71" t="s">
        <v>95</v>
      </c>
      <c r="C51" s="34" t="s">
        <v>153</v>
      </c>
      <c r="D51" s="35"/>
      <c r="E51" s="15"/>
      <c r="F51" s="73"/>
      <c r="G51" s="16"/>
      <c r="H51" s="16"/>
      <c r="I51" s="36"/>
      <c r="J51" s="17"/>
      <c r="K51" s="18"/>
      <c r="L51" s="18"/>
      <c r="M51" s="19"/>
      <c r="N51" s="20"/>
      <c r="O51" s="20"/>
      <c r="P51" s="37"/>
      <c r="Q51" s="20"/>
      <c r="R51" s="20"/>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9"/>
      <c r="BB51" s="40"/>
      <c r="BC51" s="41"/>
      <c r="IE51" s="22">
        <v>1.02</v>
      </c>
      <c r="IF51" s="22" t="s">
        <v>38</v>
      </c>
      <c r="IG51" s="22" t="s">
        <v>39</v>
      </c>
      <c r="IH51" s="22">
        <v>213</v>
      </c>
      <c r="II51" s="22" t="s">
        <v>35</v>
      </c>
    </row>
    <row r="52" spans="1:243" s="21" customFormat="1" ht="15.75">
      <c r="A52" s="72">
        <v>17.1</v>
      </c>
      <c r="B52" s="71" t="s">
        <v>96</v>
      </c>
      <c r="C52" s="34" t="s">
        <v>154</v>
      </c>
      <c r="D52" s="73">
        <v>20</v>
      </c>
      <c r="E52" s="73" t="s">
        <v>115</v>
      </c>
      <c r="F52" s="73">
        <v>130</v>
      </c>
      <c r="G52" s="23"/>
      <c r="H52" s="23"/>
      <c r="I52" s="36" t="s">
        <v>36</v>
      </c>
      <c r="J52" s="17">
        <f t="shared" si="9"/>
        <v>1</v>
      </c>
      <c r="K52" s="18" t="s">
        <v>46</v>
      </c>
      <c r="L52" s="18" t="s">
        <v>6</v>
      </c>
      <c r="M52" s="44"/>
      <c r="N52" s="23"/>
      <c r="O52" s="23"/>
      <c r="P52" s="43"/>
      <c r="Q52" s="23"/>
      <c r="R52" s="23"/>
      <c r="S52" s="43"/>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1">
        <f t="shared" si="10"/>
        <v>2600</v>
      </c>
      <c r="BB52" s="67">
        <f t="shared" si="11"/>
        <v>2600</v>
      </c>
      <c r="BC52" s="41" t="str">
        <f t="shared" si="12"/>
        <v>INR  Two Thousand Six Hundred    Only</v>
      </c>
      <c r="IE52" s="22">
        <v>2</v>
      </c>
      <c r="IF52" s="22" t="s">
        <v>32</v>
      </c>
      <c r="IG52" s="22" t="s">
        <v>40</v>
      </c>
      <c r="IH52" s="22">
        <v>10</v>
      </c>
      <c r="II52" s="22" t="s">
        <v>35</v>
      </c>
    </row>
    <row r="53" spans="1:243" s="21" customFormat="1" ht="31.5">
      <c r="A53" s="72">
        <v>18</v>
      </c>
      <c r="B53" s="71" t="s">
        <v>97</v>
      </c>
      <c r="C53" s="34" t="s">
        <v>155</v>
      </c>
      <c r="D53" s="35"/>
      <c r="E53" s="15"/>
      <c r="F53" s="73"/>
      <c r="G53" s="16"/>
      <c r="H53" s="16"/>
      <c r="I53" s="36"/>
      <c r="J53" s="17"/>
      <c r="K53" s="18"/>
      <c r="L53" s="18"/>
      <c r="M53" s="19"/>
      <c r="N53" s="20"/>
      <c r="O53" s="20"/>
      <c r="P53" s="37"/>
      <c r="Q53" s="20"/>
      <c r="R53" s="20"/>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9"/>
      <c r="BB53" s="40"/>
      <c r="BC53" s="41"/>
      <c r="IE53" s="22">
        <v>1.01</v>
      </c>
      <c r="IF53" s="22" t="s">
        <v>37</v>
      </c>
      <c r="IG53" s="22" t="s">
        <v>33</v>
      </c>
      <c r="IH53" s="22">
        <v>123.223</v>
      </c>
      <c r="II53" s="22" t="s">
        <v>35</v>
      </c>
    </row>
    <row r="54" spans="1:243" s="21" customFormat="1" ht="15.75">
      <c r="A54" s="72">
        <v>18.1</v>
      </c>
      <c r="B54" s="71" t="s">
        <v>98</v>
      </c>
      <c r="C54" s="34" t="s">
        <v>156</v>
      </c>
      <c r="D54" s="73">
        <v>50</v>
      </c>
      <c r="E54" s="73" t="s">
        <v>114</v>
      </c>
      <c r="F54" s="73">
        <v>68</v>
      </c>
      <c r="G54" s="23"/>
      <c r="H54" s="23"/>
      <c r="I54" s="36" t="s">
        <v>36</v>
      </c>
      <c r="J54" s="17">
        <f aca="true" t="shared" si="13" ref="J54:J59">IF(I54="Less(-)",-1,1)</f>
        <v>1</v>
      </c>
      <c r="K54" s="18" t="s">
        <v>46</v>
      </c>
      <c r="L54" s="18" t="s">
        <v>6</v>
      </c>
      <c r="M54" s="44"/>
      <c r="N54" s="23"/>
      <c r="O54" s="23"/>
      <c r="P54" s="43"/>
      <c r="Q54" s="23"/>
      <c r="R54" s="23"/>
      <c r="S54" s="43"/>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1">
        <f>total_amount_ba($B$2,$D$2,D54,F54,J54,K54,M54)</f>
        <v>3400</v>
      </c>
      <c r="BB54" s="67">
        <f t="shared" si="11"/>
        <v>3400</v>
      </c>
      <c r="BC54" s="41" t="str">
        <f t="shared" si="12"/>
        <v>INR  Three Thousand Four Hundred    Only</v>
      </c>
      <c r="IE54" s="22">
        <v>1.02</v>
      </c>
      <c r="IF54" s="22" t="s">
        <v>38</v>
      </c>
      <c r="IG54" s="22" t="s">
        <v>39</v>
      </c>
      <c r="IH54" s="22">
        <v>213</v>
      </c>
      <c r="II54" s="22" t="s">
        <v>35</v>
      </c>
    </row>
    <row r="55" spans="1:243" s="21" customFormat="1" ht="15.75">
      <c r="A55" s="72">
        <v>18.2</v>
      </c>
      <c r="B55" s="71" t="s">
        <v>99</v>
      </c>
      <c r="C55" s="34" t="s">
        <v>157</v>
      </c>
      <c r="D55" s="73">
        <v>100</v>
      </c>
      <c r="E55" s="73" t="s">
        <v>114</v>
      </c>
      <c r="F55" s="73">
        <v>75</v>
      </c>
      <c r="G55" s="23"/>
      <c r="H55" s="23"/>
      <c r="I55" s="36" t="s">
        <v>36</v>
      </c>
      <c r="J55" s="17">
        <f t="shared" si="13"/>
        <v>1</v>
      </c>
      <c r="K55" s="18" t="s">
        <v>46</v>
      </c>
      <c r="L55" s="18" t="s">
        <v>6</v>
      </c>
      <c r="M55" s="44"/>
      <c r="N55" s="23"/>
      <c r="O55" s="23"/>
      <c r="P55" s="43"/>
      <c r="Q55" s="23"/>
      <c r="R55" s="23"/>
      <c r="S55" s="43"/>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1">
        <f>total_amount_ba($B$2,$D$2,D55,F55,J55,K55,M55)</f>
        <v>7500</v>
      </c>
      <c r="BB55" s="67">
        <f t="shared" si="11"/>
        <v>7500</v>
      </c>
      <c r="BC55" s="41" t="str">
        <f t="shared" si="12"/>
        <v>INR  Seven Thousand Five Hundred    Only</v>
      </c>
      <c r="IE55" s="22">
        <v>2</v>
      </c>
      <c r="IF55" s="22" t="s">
        <v>32</v>
      </c>
      <c r="IG55" s="22" t="s">
        <v>40</v>
      </c>
      <c r="IH55" s="22">
        <v>10</v>
      </c>
      <c r="II55" s="22" t="s">
        <v>35</v>
      </c>
    </row>
    <row r="56" spans="1:243" s="21" customFormat="1" ht="15.75">
      <c r="A56" s="72">
        <v>18.3</v>
      </c>
      <c r="B56" s="71" t="s">
        <v>100</v>
      </c>
      <c r="C56" s="34" t="s">
        <v>158</v>
      </c>
      <c r="D56" s="73">
        <v>80</v>
      </c>
      <c r="E56" s="73" t="s">
        <v>114</v>
      </c>
      <c r="F56" s="73">
        <v>82</v>
      </c>
      <c r="G56" s="23"/>
      <c r="H56" s="46"/>
      <c r="I56" s="36" t="s">
        <v>36</v>
      </c>
      <c r="J56" s="17">
        <f t="shared" si="13"/>
        <v>1</v>
      </c>
      <c r="K56" s="18" t="s">
        <v>46</v>
      </c>
      <c r="L56" s="18" t="s">
        <v>6</v>
      </c>
      <c r="M56" s="44"/>
      <c r="N56" s="23"/>
      <c r="O56" s="23"/>
      <c r="P56" s="43"/>
      <c r="Q56" s="23"/>
      <c r="R56" s="23"/>
      <c r="S56" s="43"/>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1">
        <f>total_amount_ba($B$2,$D$2,D56,F56,J56,K56,M56)</f>
        <v>6560</v>
      </c>
      <c r="BB56" s="67">
        <f t="shared" si="11"/>
        <v>6560</v>
      </c>
      <c r="BC56" s="41" t="str">
        <f t="shared" si="12"/>
        <v>INR  Six Thousand Five Hundred &amp; Sixty  Only</v>
      </c>
      <c r="IE56" s="22">
        <v>3</v>
      </c>
      <c r="IF56" s="22" t="s">
        <v>41</v>
      </c>
      <c r="IG56" s="22" t="s">
        <v>42</v>
      </c>
      <c r="IH56" s="22">
        <v>10</v>
      </c>
      <c r="II56" s="22" t="s">
        <v>35</v>
      </c>
    </row>
    <row r="57" spans="1:243" s="21" customFormat="1" ht="31.5">
      <c r="A57" s="70">
        <v>19</v>
      </c>
      <c r="B57" s="71" t="s">
        <v>101</v>
      </c>
      <c r="C57" s="34" t="s">
        <v>159</v>
      </c>
      <c r="D57" s="73">
        <v>20</v>
      </c>
      <c r="E57" s="73" t="s">
        <v>115</v>
      </c>
      <c r="F57" s="73">
        <v>67</v>
      </c>
      <c r="G57" s="23"/>
      <c r="H57" s="23"/>
      <c r="I57" s="36" t="s">
        <v>36</v>
      </c>
      <c r="J57" s="17">
        <f t="shared" si="13"/>
        <v>1</v>
      </c>
      <c r="K57" s="18" t="s">
        <v>46</v>
      </c>
      <c r="L57" s="18" t="s">
        <v>6</v>
      </c>
      <c r="M57" s="44"/>
      <c r="N57" s="23"/>
      <c r="O57" s="23"/>
      <c r="P57" s="43"/>
      <c r="Q57" s="23"/>
      <c r="R57" s="23"/>
      <c r="S57" s="43"/>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1">
        <f aca="true" t="shared" si="14" ref="BA57:BA66">total_amount_ba($B$2,$D$2,D57,F57,J57,K57,M57)</f>
        <v>1340</v>
      </c>
      <c r="BB57" s="67">
        <f aca="true" t="shared" si="15" ref="BB57:BB68">BA57+SUM(N57:AZ57)</f>
        <v>1340</v>
      </c>
      <c r="BC57" s="41" t="str">
        <f aca="true" t="shared" si="16" ref="BC57:BC68">SpellNumber(L57,BB57)</f>
        <v>INR  One Thousand Three Hundred &amp; Forty  Only</v>
      </c>
      <c r="IE57" s="22">
        <v>1.02</v>
      </c>
      <c r="IF57" s="22" t="s">
        <v>38</v>
      </c>
      <c r="IG57" s="22" t="s">
        <v>39</v>
      </c>
      <c r="IH57" s="22">
        <v>213</v>
      </c>
      <c r="II57" s="22" t="s">
        <v>35</v>
      </c>
    </row>
    <row r="58" spans="1:243" s="21" customFormat="1" ht="47.25">
      <c r="A58" s="80">
        <v>20</v>
      </c>
      <c r="B58" s="71" t="s">
        <v>102</v>
      </c>
      <c r="C58" s="34" t="s">
        <v>160</v>
      </c>
      <c r="D58" s="81">
        <v>1</v>
      </c>
      <c r="E58" s="73" t="s">
        <v>115</v>
      </c>
      <c r="F58" s="73">
        <v>326</v>
      </c>
      <c r="G58" s="23"/>
      <c r="H58" s="23"/>
      <c r="I58" s="36" t="s">
        <v>36</v>
      </c>
      <c r="J58" s="17">
        <f t="shared" si="13"/>
        <v>1</v>
      </c>
      <c r="K58" s="18" t="s">
        <v>46</v>
      </c>
      <c r="L58" s="18" t="s">
        <v>6</v>
      </c>
      <c r="M58" s="44"/>
      <c r="N58" s="23"/>
      <c r="O58" s="23"/>
      <c r="P58" s="43"/>
      <c r="Q58" s="23"/>
      <c r="R58" s="23"/>
      <c r="S58" s="43"/>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1">
        <f t="shared" si="14"/>
        <v>326</v>
      </c>
      <c r="BB58" s="67">
        <f t="shared" si="15"/>
        <v>326</v>
      </c>
      <c r="BC58" s="41" t="str">
        <f>SpellNumber(L58,BB58)</f>
        <v>INR  Three Hundred &amp; Twenty Six  Only</v>
      </c>
      <c r="IE58" s="22">
        <v>2</v>
      </c>
      <c r="IF58" s="22" t="s">
        <v>32</v>
      </c>
      <c r="IG58" s="22" t="s">
        <v>40</v>
      </c>
      <c r="IH58" s="22">
        <v>10</v>
      </c>
      <c r="II58" s="22" t="s">
        <v>35</v>
      </c>
    </row>
    <row r="59" spans="1:243" s="21" customFormat="1" ht="47.25">
      <c r="A59" s="72">
        <v>21</v>
      </c>
      <c r="B59" s="71" t="s">
        <v>103</v>
      </c>
      <c r="C59" s="34" t="s">
        <v>161</v>
      </c>
      <c r="D59" s="73">
        <v>300</v>
      </c>
      <c r="E59" s="73" t="s">
        <v>118</v>
      </c>
      <c r="F59" s="73">
        <v>0.56</v>
      </c>
      <c r="G59" s="23"/>
      <c r="H59" s="23"/>
      <c r="I59" s="36" t="s">
        <v>36</v>
      </c>
      <c r="J59" s="17">
        <f t="shared" si="13"/>
        <v>1</v>
      </c>
      <c r="K59" s="18" t="s">
        <v>46</v>
      </c>
      <c r="L59" s="18" t="s">
        <v>6</v>
      </c>
      <c r="M59" s="44"/>
      <c r="N59" s="23"/>
      <c r="O59" s="23"/>
      <c r="P59" s="43"/>
      <c r="Q59" s="23"/>
      <c r="R59" s="23"/>
      <c r="S59" s="43"/>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1">
        <f t="shared" si="14"/>
        <v>168</v>
      </c>
      <c r="BB59" s="67">
        <f t="shared" si="15"/>
        <v>168</v>
      </c>
      <c r="BC59" s="41" t="str">
        <f t="shared" si="16"/>
        <v>INR  One Hundred &amp; Sixty Eight  Only</v>
      </c>
      <c r="IE59" s="22">
        <v>3</v>
      </c>
      <c r="IF59" s="22" t="s">
        <v>41</v>
      </c>
      <c r="IG59" s="22" t="s">
        <v>42</v>
      </c>
      <c r="IH59" s="22">
        <v>10</v>
      </c>
      <c r="II59" s="22" t="s">
        <v>35</v>
      </c>
    </row>
    <row r="60" spans="1:243" s="21" customFormat="1" ht="94.5">
      <c r="A60" s="82">
        <v>22</v>
      </c>
      <c r="B60" s="79" t="s">
        <v>104</v>
      </c>
      <c r="C60" s="34" t="s">
        <v>162</v>
      </c>
      <c r="D60" s="35"/>
      <c r="E60" s="15"/>
      <c r="F60" s="73"/>
      <c r="G60" s="16"/>
      <c r="H60" s="16"/>
      <c r="I60" s="36"/>
      <c r="J60" s="17"/>
      <c r="K60" s="18"/>
      <c r="L60" s="18"/>
      <c r="M60" s="19"/>
      <c r="N60" s="20"/>
      <c r="O60" s="20"/>
      <c r="P60" s="37"/>
      <c r="Q60" s="20"/>
      <c r="R60" s="20"/>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9"/>
      <c r="BB60" s="40"/>
      <c r="BC60" s="41"/>
      <c r="IE60" s="22">
        <v>1.01</v>
      </c>
      <c r="IF60" s="22" t="s">
        <v>37</v>
      </c>
      <c r="IG60" s="22" t="s">
        <v>33</v>
      </c>
      <c r="IH60" s="22">
        <v>123.223</v>
      </c>
      <c r="II60" s="22" t="s">
        <v>35</v>
      </c>
    </row>
    <row r="61" spans="1:243" s="21" customFormat="1" ht="28.5">
      <c r="A61" s="83">
        <v>22.1</v>
      </c>
      <c r="B61" s="84" t="s">
        <v>105</v>
      </c>
      <c r="C61" s="34" t="s">
        <v>163</v>
      </c>
      <c r="D61" s="73">
        <v>4</v>
      </c>
      <c r="E61" s="73" t="s">
        <v>35</v>
      </c>
      <c r="F61" s="73">
        <v>2684</v>
      </c>
      <c r="G61" s="23"/>
      <c r="H61" s="23"/>
      <c r="I61" s="36" t="s">
        <v>36</v>
      </c>
      <c r="J61" s="17">
        <f>IF(I61="Less(-)",-1,1)</f>
        <v>1</v>
      </c>
      <c r="K61" s="18" t="s">
        <v>46</v>
      </c>
      <c r="L61" s="18" t="s">
        <v>6</v>
      </c>
      <c r="M61" s="44"/>
      <c r="N61" s="23"/>
      <c r="O61" s="23"/>
      <c r="P61" s="43"/>
      <c r="Q61" s="23"/>
      <c r="R61" s="23"/>
      <c r="S61" s="43"/>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45"/>
      <c r="AV61" s="38"/>
      <c r="AW61" s="38"/>
      <c r="AX61" s="38"/>
      <c r="AY61" s="38"/>
      <c r="AZ61" s="38"/>
      <c r="BA61" s="61">
        <f t="shared" si="14"/>
        <v>10736</v>
      </c>
      <c r="BB61" s="67">
        <f t="shared" si="15"/>
        <v>10736</v>
      </c>
      <c r="BC61" s="41" t="str">
        <f t="shared" si="16"/>
        <v>INR  Ten Thousand Seven Hundred &amp; Thirty Six  Only</v>
      </c>
      <c r="IE61" s="22">
        <v>1.02</v>
      </c>
      <c r="IF61" s="22" t="s">
        <v>38</v>
      </c>
      <c r="IG61" s="22" t="s">
        <v>39</v>
      </c>
      <c r="IH61" s="22">
        <v>213</v>
      </c>
      <c r="II61" s="22" t="s">
        <v>35</v>
      </c>
    </row>
    <row r="62" spans="1:243" s="21" customFormat="1" ht="28.5">
      <c r="A62" s="82">
        <v>22.2</v>
      </c>
      <c r="B62" s="79" t="s">
        <v>106</v>
      </c>
      <c r="C62" s="34" t="s">
        <v>164</v>
      </c>
      <c r="D62" s="73">
        <v>2</v>
      </c>
      <c r="E62" s="73" t="s">
        <v>115</v>
      </c>
      <c r="F62" s="73">
        <v>2863</v>
      </c>
      <c r="G62" s="23"/>
      <c r="H62" s="23"/>
      <c r="I62" s="36" t="s">
        <v>36</v>
      </c>
      <c r="J62" s="17">
        <f>IF(I62="Less(-)",-1,1)</f>
        <v>1</v>
      </c>
      <c r="K62" s="18" t="s">
        <v>46</v>
      </c>
      <c r="L62" s="18" t="s">
        <v>6</v>
      </c>
      <c r="M62" s="44"/>
      <c r="N62" s="23"/>
      <c r="O62" s="23"/>
      <c r="P62" s="43"/>
      <c r="Q62" s="23"/>
      <c r="R62" s="23"/>
      <c r="S62" s="43"/>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61">
        <f t="shared" si="14"/>
        <v>5726</v>
      </c>
      <c r="BB62" s="67">
        <f t="shared" si="15"/>
        <v>5726</v>
      </c>
      <c r="BC62" s="41" t="str">
        <f t="shared" si="16"/>
        <v>INR  Five Thousand Seven Hundred &amp; Twenty Six  Only</v>
      </c>
      <c r="IE62" s="22">
        <v>2</v>
      </c>
      <c r="IF62" s="22" t="s">
        <v>32</v>
      </c>
      <c r="IG62" s="22" t="s">
        <v>40</v>
      </c>
      <c r="IH62" s="22">
        <v>10</v>
      </c>
      <c r="II62" s="22" t="s">
        <v>35</v>
      </c>
    </row>
    <row r="63" spans="1:243" s="21" customFormat="1" ht="78.75">
      <c r="A63" s="82">
        <v>23</v>
      </c>
      <c r="B63" s="79" t="s">
        <v>107</v>
      </c>
      <c r="C63" s="34" t="s">
        <v>165</v>
      </c>
      <c r="D63" s="35"/>
      <c r="E63" s="15"/>
      <c r="F63" s="73"/>
      <c r="G63" s="16"/>
      <c r="H63" s="16"/>
      <c r="I63" s="36"/>
      <c r="J63" s="17"/>
      <c r="K63" s="18"/>
      <c r="L63" s="18"/>
      <c r="M63" s="19"/>
      <c r="N63" s="20"/>
      <c r="O63" s="20"/>
      <c r="P63" s="37"/>
      <c r="Q63" s="20"/>
      <c r="R63" s="20"/>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9"/>
      <c r="BB63" s="40"/>
      <c r="BC63" s="41"/>
      <c r="IE63" s="22">
        <v>3</v>
      </c>
      <c r="IF63" s="22" t="s">
        <v>41</v>
      </c>
      <c r="IG63" s="22" t="s">
        <v>42</v>
      </c>
      <c r="IH63" s="22">
        <v>10</v>
      </c>
      <c r="II63" s="22" t="s">
        <v>35</v>
      </c>
    </row>
    <row r="64" spans="1:243" s="21" customFormat="1" ht="28.5">
      <c r="A64" s="82">
        <v>23.1</v>
      </c>
      <c r="B64" s="79" t="s">
        <v>108</v>
      </c>
      <c r="C64" s="34" t="s">
        <v>166</v>
      </c>
      <c r="D64" s="73">
        <v>3</v>
      </c>
      <c r="E64" s="73" t="s">
        <v>115</v>
      </c>
      <c r="F64" s="73">
        <v>991</v>
      </c>
      <c r="G64" s="23"/>
      <c r="H64" s="23"/>
      <c r="I64" s="36" t="s">
        <v>36</v>
      </c>
      <c r="J64" s="17">
        <f>IF(I64="Less(-)",-1,1)</f>
        <v>1</v>
      </c>
      <c r="K64" s="18" t="s">
        <v>46</v>
      </c>
      <c r="L64" s="18" t="s">
        <v>6</v>
      </c>
      <c r="M64" s="44"/>
      <c r="N64" s="23"/>
      <c r="O64" s="23"/>
      <c r="P64" s="43"/>
      <c r="Q64" s="23"/>
      <c r="R64" s="23"/>
      <c r="S64" s="43"/>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1">
        <f t="shared" si="14"/>
        <v>2973</v>
      </c>
      <c r="BB64" s="67">
        <f t="shared" si="15"/>
        <v>2973</v>
      </c>
      <c r="BC64" s="41" t="str">
        <f t="shared" si="16"/>
        <v>INR  Two Thousand Nine Hundred &amp; Seventy Three  Only</v>
      </c>
      <c r="IE64" s="22">
        <v>1.01</v>
      </c>
      <c r="IF64" s="22" t="s">
        <v>37</v>
      </c>
      <c r="IG64" s="22" t="s">
        <v>33</v>
      </c>
      <c r="IH64" s="22">
        <v>123.223</v>
      </c>
      <c r="II64" s="22" t="s">
        <v>35</v>
      </c>
    </row>
    <row r="65" spans="1:243" s="21" customFormat="1" ht="15.75">
      <c r="A65" s="82">
        <v>23.2</v>
      </c>
      <c r="B65" s="79" t="s">
        <v>109</v>
      </c>
      <c r="C65" s="34" t="s">
        <v>167</v>
      </c>
      <c r="D65" s="73">
        <v>5</v>
      </c>
      <c r="E65" s="73" t="s">
        <v>115</v>
      </c>
      <c r="F65" s="73">
        <v>1393</v>
      </c>
      <c r="G65" s="23"/>
      <c r="H65" s="23"/>
      <c r="I65" s="36" t="s">
        <v>36</v>
      </c>
      <c r="J65" s="17">
        <f>IF(I65="Less(-)",-1,1)</f>
        <v>1</v>
      </c>
      <c r="K65" s="18" t="s">
        <v>46</v>
      </c>
      <c r="L65" s="18" t="s">
        <v>6</v>
      </c>
      <c r="M65" s="44"/>
      <c r="N65" s="23"/>
      <c r="O65" s="23"/>
      <c r="P65" s="43"/>
      <c r="Q65" s="23"/>
      <c r="R65" s="23"/>
      <c r="S65" s="43"/>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1">
        <f t="shared" si="14"/>
        <v>6965</v>
      </c>
      <c r="BB65" s="67">
        <f t="shared" si="15"/>
        <v>6965</v>
      </c>
      <c r="BC65" s="41" t="str">
        <f t="shared" si="16"/>
        <v>INR  Six Thousand Nine Hundred &amp; Sixty Five  Only</v>
      </c>
      <c r="IE65" s="22">
        <v>1.02</v>
      </c>
      <c r="IF65" s="22" t="s">
        <v>38</v>
      </c>
      <c r="IG65" s="22" t="s">
        <v>39</v>
      </c>
      <c r="IH65" s="22">
        <v>213</v>
      </c>
      <c r="II65" s="22" t="s">
        <v>35</v>
      </c>
    </row>
    <row r="66" spans="1:243" s="21" customFormat="1" ht="28.5">
      <c r="A66" s="82">
        <v>23.3</v>
      </c>
      <c r="B66" s="79" t="s">
        <v>110</v>
      </c>
      <c r="C66" s="34" t="s">
        <v>168</v>
      </c>
      <c r="D66" s="73">
        <v>5</v>
      </c>
      <c r="E66" s="73" t="s">
        <v>115</v>
      </c>
      <c r="F66" s="73">
        <v>447</v>
      </c>
      <c r="G66" s="23"/>
      <c r="H66" s="23"/>
      <c r="I66" s="36" t="s">
        <v>36</v>
      </c>
      <c r="J66" s="17">
        <f>IF(I66="Less(-)",-1,1)</f>
        <v>1</v>
      </c>
      <c r="K66" s="18" t="s">
        <v>46</v>
      </c>
      <c r="L66" s="18" t="s">
        <v>6</v>
      </c>
      <c r="M66" s="44"/>
      <c r="N66" s="23"/>
      <c r="O66" s="23"/>
      <c r="P66" s="43"/>
      <c r="Q66" s="23"/>
      <c r="R66" s="23"/>
      <c r="S66" s="43"/>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1">
        <f t="shared" si="14"/>
        <v>2235</v>
      </c>
      <c r="BB66" s="67">
        <f t="shared" si="15"/>
        <v>2235</v>
      </c>
      <c r="BC66" s="41" t="str">
        <f t="shared" si="16"/>
        <v>INR  Two Thousand Two Hundred &amp; Thirty Five  Only</v>
      </c>
      <c r="IE66" s="22">
        <v>2</v>
      </c>
      <c r="IF66" s="22" t="s">
        <v>32</v>
      </c>
      <c r="IG66" s="22" t="s">
        <v>40</v>
      </c>
      <c r="IH66" s="22">
        <v>10</v>
      </c>
      <c r="II66" s="22" t="s">
        <v>35</v>
      </c>
    </row>
    <row r="67" spans="1:243" s="21" customFormat="1" ht="63" customHeight="1">
      <c r="A67" s="85">
        <v>24</v>
      </c>
      <c r="B67" s="71" t="s">
        <v>111</v>
      </c>
      <c r="C67" s="34" t="s">
        <v>169</v>
      </c>
      <c r="D67" s="35"/>
      <c r="E67" s="15"/>
      <c r="F67" s="74"/>
      <c r="G67" s="16"/>
      <c r="H67" s="16"/>
      <c r="I67" s="36"/>
      <c r="J67" s="17"/>
      <c r="K67" s="18"/>
      <c r="L67" s="18"/>
      <c r="M67" s="19"/>
      <c r="N67" s="20"/>
      <c r="O67" s="20"/>
      <c r="P67" s="37"/>
      <c r="Q67" s="20"/>
      <c r="R67" s="20"/>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9"/>
      <c r="BB67" s="40"/>
      <c r="BC67" s="41"/>
      <c r="IE67" s="22">
        <v>1.01</v>
      </c>
      <c r="IF67" s="22" t="s">
        <v>37</v>
      </c>
      <c r="IG67" s="22" t="s">
        <v>33</v>
      </c>
      <c r="IH67" s="22">
        <v>123.223</v>
      </c>
      <c r="II67" s="22" t="s">
        <v>35</v>
      </c>
    </row>
    <row r="68" spans="1:243" s="21" customFormat="1" ht="28.5">
      <c r="A68" s="72">
        <v>24.1</v>
      </c>
      <c r="B68" s="71" t="s">
        <v>112</v>
      </c>
      <c r="C68" s="34" t="s">
        <v>170</v>
      </c>
      <c r="D68" s="74">
        <v>1</v>
      </c>
      <c r="E68" s="74" t="s">
        <v>115</v>
      </c>
      <c r="F68" s="74">
        <v>1187</v>
      </c>
      <c r="G68" s="23"/>
      <c r="H68" s="23"/>
      <c r="I68" s="36" t="s">
        <v>36</v>
      </c>
      <c r="J68" s="17">
        <f>IF(I68="Less(-)",-1,1)</f>
        <v>1</v>
      </c>
      <c r="K68" s="18" t="s">
        <v>46</v>
      </c>
      <c r="L68" s="18" t="s">
        <v>6</v>
      </c>
      <c r="M68" s="44"/>
      <c r="N68" s="23"/>
      <c r="O68" s="23"/>
      <c r="P68" s="43"/>
      <c r="Q68" s="23"/>
      <c r="R68" s="23"/>
      <c r="S68" s="43"/>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61">
        <f>total_amount_ba($B$2,$D$2,D68,F68,J68,K68,M68)</f>
        <v>1187</v>
      </c>
      <c r="BB68" s="67">
        <f t="shared" si="15"/>
        <v>1187</v>
      </c>
      <c r="BC68" s="41" t="str">
        <f t="shared" si="16"/>
        <v>INR  One Thousand One Hundred &amp; Eighty Seven  Only</v>
      </c>
      <c r="IE68" s="22">
        <v>1.02</v>
      </c>
      <c r="IF68" s="22" t="s">
        <v>38</v>
      </c>
      <c r="IG68" s="22" t="s">
        <v>39</v>
      </c>
      <c r="IH68" s="22">
        <v>213</v>
      </c>
      <c r="II68" s="22" t="s">
        <v>35</v>
      </c>
    </row>
    <row r="69" spans="1:243" s="21" customFormat="1" ht="34.5" customHeight="1">
      <c r="A69" s="47" t="s">
        <v>44</v>
      </c>
      <c r="B69" s="48"/>
      <c r="C69" s="49"/>
      <c r="D69" s="50"/>
      <c r="E69" s="50"/>
      <c r="F69" s="50"/>
      <c r="G69" s="50"/>
      <c r="H69" s="51"/>
      <c r="I69" s="51"/>
      <c r="J69" s="51"/>
      <c r="K69" s="51"/>
      <c r="L69" s="52"/>
      <c r="BA69" s="62">
        <f>SUM(BA13:BA68)</f>
        <v>154311</v>
      </c>
      <c r="BB69" s="66">
        <f>SUM(BB13:BB68)</f>
        <v>154311</v>
      </c>
      <c r="BC69" s="41" t="str">
        <f>SpellNumber($E$2,BB69)</f>
        <v>INR  One Lakh Fifty Four Thousand Three Hundred &amp; Eleven  Only</v>
      </c>
      <c r="IE69" s="22">
        <v>4</v>
      </c>
      <c r="IF69" s="22" t="s">
        <v>38</v>
      </c>
      <c r="IG69" s="22" t="s">
        <v>43</v>
      </c>
      <c r="IH69" s="22">
        <v>10</v>
      </c>
      <c r="II69" s="22" t="s">
        <v>35</v>
      </c>
    </row>
    <row r="70" spans="1:243" s="26" customFormat="1" ht="33.75" customHeight="1">
      <c r="A70" s="48" t="s">
        <v>48</v>
      </c>
      <c r="B70" s="53"/>
      <c r="C70" s="24"/>
      <c r="D70" s="54"/>
      <c r="E70" s="55" t="s">
        <v>54</v>
      </c>
      <c r="F70" s="64"/>
      <c r="G70" s="56"/>
      <c r="H70" s="25"/>
      <c r="I70" s="25"/>
      <c r="J70" s="25"/>
      <c r="K70" s="57"/>
      <c r="L70" s="58"/>
      <c r="M70" s="59"/>
      <c r="O70" s="21"/>
      <c r="P70" s="21"/>
      <c r="Q70" s="21"/>
      <c r="R70" s="21"/>
      <c r="S70" s="21"/>
      <c r="BA70" s="63">
        <f>IF(ISBLANK(F70),0,IF(E70="Excess (+)",ROUND(BA69+(BA69*F70),2),IF(E70="Less (-)",ROUND(BA69+(BA69*F70*(-1)),2),IF(E70="At Par",BA69,0))))</f>
        <v>0</v>
      </c>
      <c r="BB70" s="65">
        <f>ROUND(BA70,0)</f>
        <v>0</v>
      </c>
      <c r="BC70" s="41" t="str">
        <f>SpellNumber($E$2,BA70)</f>
        <v>INR Zero Only</v>
      </c>
      <c r="IE70" s="27"/>
      <c r="IF70" s="27"/>
      <c r="IG70" s="27"/>
      <c r="IH70" s="27"/>
      <c r="II70" s="27"/>
    </row>
    <row r="71" spans="1:243" s="26" customFormat="1" ht="41.25" customHeight="1">
      <c r="A71" s="47" t="s">
        <v>47</v>
      </c>
      <c r="B71" s="47"/>
      <c r="C71" s="89" t="str">
        <f>SpellNumber($E$2,BA70)</f>
        <v>INR Zero Only</v>
      </c>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1"/>
      <c r="IE71" s="27"/>
      <c r="IF71" s="27"/>
      <c r="IG71" s="27"/>
      <c r="IH71" s="27"/>
      <c r="II71" s="27"/>
    </row>
    <row r="72" spans="3:243" s="12" customFormat="1" ht="15">
      <c r="C72" s="28"/>
      <c r="D72" s="28"/>
      <c r="E72" s="28"/>
      <c r="F72" s="28"/>
      <c r="G72" s="28"/>
      <c r="H72" s="28"/>
      <c r="I72" s="28"/>
      <c r="J72" s="28"/>
      <c r="K72" s="28"/>
      <c r="L72" s="28"/>
      <c r="M72" s="28"/>
      <c r="O72" s="28"/>
      <c r="BA72" s="28"/>
      <c r="BC72" s="28"/>
      <c r="IE72" s="13"/>
      <c r="IF72" s="13"/>
      <c r="IG72" s="13"/>
      <c r="IH72" s="13"/>
      <c r="II72" s="13"/>
    </row>
  </sheetData>
  <sheetProtection password="EEC8" sheet="1" selectLockedCells="1"/>
  <mergeCells count="8">
    <mergeCell ref="A9:BC9"/>
    <mergeCell ref="C71:BC7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0">
      <formula1>IF(E70="Select",-1,IF(E70="At Par",0,0))</formula1>
      <formula2>IF(E70="Select",-1,IF(E70="At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IF(E70&lt;&gt;"Select",99.9,0)</formula2>
    </dataValidation>
    <dataValidation type="list" allowBlank="1" showInputMessage="1" showErrorMessage="1" sqref="L65 L66 L67 L13 L14 L15 L16 L17 L18 L19 L20 L21 L22 L23 L24 L25 L26 L27 L28 L29 L30 L31 L32 L33 L34 L35 L36 L37 L38 L39 L40 L41 L42 L43 L44 L45 L46 L47 L48 L49 L50 L51 L52 L53 L54 L55 L56 L57 L58 L59 L60 L61 L62 L63 L64 L6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56 G43:H55 G42 G29:H41 G28 G13:H27 G57:H6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9 M21 M23:M33 M35:M40 M42 M44 M46:M50 M52 M54:M59 M61:M62 M64:M66 M68">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56 H42 H2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list" allowBlank="1" showInputMessage="1" showErrorMessage="1" sqref="C2">
      <formula1>"Normal, SingleWindow, Alternate"</formula1>
    </dataValidation>
    <dataValidation type="list" allowBlank="1" showInputMessage="1" showErrorMessage="1" sqref="E70">
      <formula1>"Select, Excess (+), Less (-)"</formula1>
    </dataValidation>
    <dataValidation type="decimal" allowBlank="1" showInputMessage="1" showErrorMessage="1" promptTitle="Quantity" prompt="Please enter the Quantity for this item. " errorTitle="Invalid Entry" error="Only Numeric Values are allowed. " sqref="F13 D13 D63 D15 D45 D20 D60 D22 D51 D34 D67 D41 D53 D43">
      <formula1>0</formula1>
      <formula2>999999999999999</formula2>
    </dataValidation>
    <dataValidation allowBlank="1" showInputMessage="1" showErrorMessage="1" promptTitle="Units" prompt="Please enter Units in text" sqref="E13 E15 E20 E22 E34 E41 E43 E45 E51 E53 E60 E63 E67"/>
    <dataValidation type="decimal" allowBlank="1" showInputMessage="1" showErrorMessage="1" promptTitle="Rate Entry" prompt="Please enter the Inspection Charges in Rupees for this item. " errorTitle="Invaid Entry" error="Only Numeric Values are allowed. " sqref="Q13:Q6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8">
      <formula1>0</formula1>
      <formula2>999999999999999</formula2>
    </dataValidation>
    <dataValidation allowBlank="1" showInputMessage="1" showErrorMessage="1" promptTitle="Itemcode/Make" prompt="Please enter text" sqref="C13:C68"/>
    <dataValidation type="list" showInputMessage="1" showErrorMessage="1" sqref="I13:I68">
      <formula1>"Excess(+), Less(-)"</formula1>
    </dataValidation>
    <dataValidation allowBlank="1" showInputMessage="1" showErrorMessage="1" promptTitle="Addition / Deduction" prompt="Please Choose the correct One" sqref="J13:J68"/>
    <dataValidation type="list" allowBlank="1" showInputMessage="1" showErrorMessage="1" sqref="K13:K6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2022-04-25T06:01:33Z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