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<sst xmlns="http://schemas.openxmlformats.org/spreadsheetml/2006/main" count="340" uniqueCount="109">
  <si>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</si>
  <si>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</si>
  <si>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</si>
  <si>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</si>
  <si>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</si>
  <si>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</si>
  <si>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</si>
  <si>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</si>
  <si>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</si>
  <si>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</si>
  <si>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</si>
  <si>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</si>
  <si>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</si>
  <si>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</si>
  <si>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</si>
  <si>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</si>
  <si>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</si>
  <si>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</si>
  <si>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</si>
  <si>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</si>
  <si>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</si>
  <si>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</si>
  <si>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</si>
  <si>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</si>
  <si>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</si>
  <si>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</si>
  <si>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</si>
  <si>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</si>
  <si>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</si>
  <si>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</si>
  <si>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</si>
  <si>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</si>
  <si>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</si>
  <si>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</si>
  <si>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</si>
  <si>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</si>
  <si>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</si>
  <si>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</si>
  <si>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</si>
  <si>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</si>
  <si>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</si>
  <si>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</si>
  <si>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</si>
  <si>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</si>
  <si>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</si>
  <si>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</si>
  <si>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</si>
  <si>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</si>
  <si>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</si>
  <si>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</si>
  <si>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</si>
  <si>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</si>
  <si>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1:3 (1 cement : 3 fine sand)</t>
  </si>
  <si>
    <t>Two or more coats on new work</t>
  </si>
  <si>
    <t>Nominal concrete 1:3:6 or richer mix (i/c equivalent design mix)</t>
  </si>
  <si>
    <t>kg</t>
  </si>
  <si>
    <t>Cement mortar 1:6 (1 cement : 6 coarse sand)</t>
  </si>
  <si>
    <t>New work (Two or more coats applied @ 1.43 ltr/10 sqm over and including priming coat of exterior primer applied @ 2.20 kg/10 sqm)</t>
  </si>
  <si>
    <t>150x10 mm</t>
  </si>
  <si>
    <t>With cement mortar 1:4 (1cement: 4 coarse sand)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</si>
  <si>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</si>
  <si>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</si>
  <si>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45/C/D3/2022-23</t>
  </si>
  <si>
    <t>Name of Work: Construction of HDFC Bank Office at Ashiyana Terrace</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</si>
  <si>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</si>
  <si>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</si>
  <si>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</si>
  <si>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Lintels, beams, plinth beams, girders, bressumers and cantilevers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</si>
  <si>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</si>
  <si>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</si>
  <si>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</si>
  <si>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WOOD AND P. V. C. WORK</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</si>
  <si>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</si>
  <si>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</si>
  <si>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</si>
  <si>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</si>
  <si>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</si>
  <si>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</si>
  <si>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</si>
  <si>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</si>
  <si>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</si>
  <si>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</si>
  <si>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ROOFING</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</si>
  <si>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</si>
  <si>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</si>
  <si>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</si>
  <si>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</si>
  <si>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</si>
  <si>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</si>
  <si>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</si>
  <si>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</si>
  <si>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</si>
  <si>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Finishing walls with Premium Acrylic Smooth exterior paint with Silicone additives of required shade:</t>
  </si>
  <si>
    <t>Painting with synthetic enamel paint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</si>
  <si>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</si>
  <si>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</si>
  <si>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</si>
  <si>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</si>
  <si>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</si>
  <si>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</si>
  <si>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</si>
  <si>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</si>
  <si>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</si>
  <si>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</si>
  <si>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</si>
  <si>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</si>
  <si>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</si>
  <si>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casement windows fastener of required length for aluminium windows with necessary screws etc. complete.</t>
  </si>
  <si>
    <t>Anodized (AC 15) aluminium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</si>
</sst>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3"/>
  <sheetViews>
    <sheetView showGridLines="0" view="pageBreakPreview" zoomScaleNormal="85" zoomScaleSheetLayoutView="100" zoomScalePageLayoutView="0" workbookViewId="0" topLeftCell="A26">
      <selection activeCell="B32" sqref="B3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63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0" t="s">
        <v>49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64</v>
      </c>
      <c r="C13" s="34"/>
      <c r="D13" s="71"/>
      <c r="E13" s="71"/>
      <c r="F13" s="71"/>
      <c r="G13" s="71"/>
      <c r="H13" s="71"/>
      <c r="I13" s="71"/>
      <c r="J13" s="71"/>
      <c r="K13" s="71"/>
      <c r="L13" s="71"/>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1">
        <v>1</v>
      </c>
      <c r="IB13" s="21" t="s">
        <v>64</v>
      </c>
      <c r="IE13" s="22"/>
      <c r="IF13" s="22"/>
      <c r="IG13" s="22"/>
      <c r="IH13" s="22"/>
      <c r="II13" s="22"/>
    </row>
    <row r="14" spans="1:243" s="21" customFormat="1" ht="159.75" customHeight="1">
      <c r="A14" s="60">
        <v>1.01</v>
      </c>
      <c r="B14" s="61" t="s">
        <v>65</v>
      </c>
      <c r="C14" s="34"/>
      <c r="D14" s="34">
        <v>0.16</v>
      </c>
      <c r="E14" s="62" t="s">
        <v>46</v>
      </c>
      <c r="F14" s="63">
        <v>9398.77</v>
      </c>
      <c r="G14" s="46"/>
      <c r="H14" s="40"/>
      <c r="I14" s="41" t="s">
        <v>33</v>
      </c>
      <c r="J14" s="42">
        <f>IF(I14="Less(-)",-1,1)</f>
        <v>1</v>
      </c>
      <c r="K14" s="40" t="s">
        <v>34</v>
      </c>
      <c r="L14" s="40" t="s">
        <v>4</v>
      </c>
      <c r="M14" s="43"/>
      <c r="N14" s="52"/>
      <c r="O14" s="52"/>
      <c r="P14" s="53"/>
      <c r="Q14" s="52"/>
      <c r="R14" s="52"/>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5">
        <f>total_amount_ba($B$2,$D$2,D14,F14,J14,K14,M14)</f>
        <v>1503.8</v>
      </c>
      <c r="BB14" s="54">
        <f>BA14+SUM(N14:AZ14)</f>
        <v>1503.8</v>
      </c>
      <c r="BC14" s="59" t="str">
        <f>SpellNumber(L14,BB14)</f>
        <v>INR  One Thousand Five Hundred &amp; Three  and Paise Eighty Only</v>
      </c>
      <c r="IA14" s="21">
        <v>1.01</v>
      </c>
      <c r="IB14" s="21" t="s">
        <v>65</v>
      </c>
      <c r="ID14" s="21">
        <v>0.16</v>
      </c>
      <c r="IE14" s="22" t="s">
        <v>46</v>
      </c>
      <c r="IF14" s="22"/>
      <c r="IG14" s="22"/>
      <c r="IH14" s="22"/>
      <c r="II14" s="22"/>
    </row>
    <row r="15" spans="1:243" s="21" customFormat="1" ht="47.25">
      <c r="A15" s="60">
        <v>1.02</v>
      </c>
      <c r="B15" s="61" t="s">
        <v>66</v>
      </c>
      <c r="C15" s="34"/>
      <c r="D15" s="71"/>
      <c r="E15" s="71"/>
      <c r="F15" s="71"/>
      <c r="G15" s="71"/>
      <c r="H15" s="71"/>
      <c r="I15" s="71"/>
      <c r="J15" s="71"/>
      <c r="K15" s="71"/>
      <c r="L15" s="71"/>
      <c r="M15" s="71"/>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IA15" s="21">
        <v>1.02</v>
      </c>
      <c r="IB15" s="21" t="s">
        <v>66</v>
      </c>
      <c r="IE15" s="22"/>
      <c r="IF15" s="22"/>
      <c r="IG15" s="22"/>
      <c r="IH15" s="22"/>
      <c r="II15" s="22"/>
    </row>
    <row r="16" spans="1:243" s="21" customFormat="1" ht="31.5">
      <c r="A16" s="60">
        <v>1.03</v>
      </c>
      <c r="B16" s="61" t="s">
        <v>67</v>
      </c>
      <c r="C16" s="34"/>
      <c r="D16" s="34">
        <v>2</v>
      </c>
      <c r="E16" s="62" t="s">
        <v>43</v>
      </c>
      <c r="F16" s="63">
        <v>533.41</v>
      </c>
      <c r="G16" s="46"/>
      <c r="H16" s="40"/>
      <c r="I16" s="41" t="s">
        <v>33</v>
      </c>
      <c r="J16" s="42">
        <f>IF(I16="Less(-)",-1,1)</f>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total_amount_ba($B$2,$D$2,D16,F16,J16,K16,M16)</f>
        <v>1066.82</v>
      </c>
      <c r="BB16" s="54">
        <f>BA16+SUM(N16:AZ16)</f>
        <v>1066.82</v>
      </c>
      <c r="BC16" s="59" t="str">
        <f>SpellNumber(L16,BB16)</f>
        <v>INR  One Thousand  &amp;Sixty Six  and Paise Eighty Two Only</v>
      </c>
      <c r="IA16" s="21">
        <v>1.03</v>
      </c>
      <c r="IB16" s="21" t="s">
        <v>67</v>
      </c>
      <c r="ID16" s="21">
        <v>2</v>
      </c>
      <c r="IE16" s="22" t="s">
        <v>43</v>
      </c>
      <c r="IF16" s="22"/>
      <c r="IG16" s="22"/>
      <c r="IH16" s="22"/>
      <c r="II16" s="22"/>
    </row>
    <row r="17" spans="1:243" s="21" customFormat="1" ht="63">
      <c r="A17" s="60">
        <v>1.04</v>
      </c>
      <c r="B17" s="61" t="s">
        <v>68</v>
      </c>
      <c r="C17" s="34"/>
      <c r="D17" s="71"/>
      <c r="E17" s="71"/>
      <c r="F17" s="71"/>
      <c r="G17" s="71"/>
      <c r="H17" s="71"/>
      <c r="I17" s="71"/>
      <c r="J17" s="71"/>
      <c r="K17" s="71"/>
      <c r="L17" s="71"/>
      <c r="M17" s="71"/>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A17" s="21">
        <v>1.04</v>
      </c>
      <c r="IB17" s="21" t="s">
        <v>68</v>
      </c>
      <c r="IE17" s="22"/>
      <c r="IF17" s="22"/>
      <c r="IG17" s="22"/>
      <c r="IH17" s="22"/>
      <c r="II17" s="22"/>
    </row>
    <row r="18" spans="1:243" s="21" customFormat="1" ht="33" customHeight="1">
      <c r="A18" s="60">
        <v>1.05</v>
      </c>
      <c r="B18" s="61" t="s">
        <v>51</v>
      </c>
      <c r="C18" s="34"/>
      <c r="D18" s="34">
        <v>50</v>
      </c>
      <c r="E18" s="62" t="s">
        <v>55</v>
      </c>
      <c r="F18" s="63">
        <v>78.61</v>
      </c>
      <c r="G18" s="46"/>
      <c r="H18" s="40"/>
      <c r="I18" s="41" t="s">
        <v>33</v>
      </c>
      <c r="J18" s="42">
        <f>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total_amount_ba($B$2,$D$2,D18,F18,J18,K18,M18)</f>
        <v>3930.5</v>
      </c>
      <c r="BB18" s="54">
        <f>BA18+SUM(N18:AZ18)</f>
        <v>3930.5</v>
      </c>
      <c r="BC18" s="59" t="str">
        <f>SpellNumber(L18,BB18)</f>
        <v>INR  Three Thousand Nine Hundred &amp; Thirty  and Paise Fifty Only</v>
      </c>
      <c r="IA18" s="21">
        <v>1.05</v>
      </c>
      <c r="IB18" s="21" t="s">
        <v>51</v>
      </c>
      <c r="ID18" s="21">
        <v>50</v>
      </c>
      <c r="IE18" s="22" t="s">
        <v>55</v>
      </c>
      <c r="IF18" s="22"/>
      <c r="IG18" s="22"/>
      <c r="IH18" s="22"/>
      <c r="II18" s="22"/>
    </row>
    <row r="19" spans="1:243" s="21" customFormat="1" ht="18" customHeight="1">
      <c r="A19" s="60">
        <v>2</v>
      </c>
      <c r="B19" s="61" t="s">
        <v>69</v>
      </c>
      <c r="C19" s="34"/>
      <c r="D19" s="71"/>
      <c r="E19" s="71"/>
      <c r="F19" s="71"/>
      <c r="G19" s="71"/>
      <c r="H19" s="71"/>
      <c r="I19" s="71"/>
      <c r="J19" s="71"/>
      <c r="K19" s="71"/>
      <c r="L19" s="71"/>
      <c r="M19" s="71"/>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IA19" s="21">
        <v>2</v>
      </c>
      <c r="IB19" s="21" t="s">
        <v>69</v>
      </c>
      <c r="IE19" s="22"/>
      <c r="IF19" s="22"/>
      <c r="IG19" s="22"/>
      <c r="IH19" s="22"/>
      <c r="II19" s="22"/>
    </row>
    <row r="20" spans="1:243" s="21" customFormat="1" ht="68.25" customHeight="1">
      <c r="A20" s="60">
        <v>2.01</v>
      </c>
      <c r="B20" s="61" t="s">
        <v>70</v>
      </c>
      <c r="C20" s="34"/>
      <c r="D20" s="71"/>
      <c r="E20" s="71"/>
      <c r="F20" s="71"/>
      <c r="G20" s="71"/>
      <c r="H20" s="71"/>
      <c r="I20" s="71"/>
      <c r="J20" s="71"/>
      <c r="K20" s="71"/>
      <c r="L20" s="71"/>
      <c r="M20" s="71"/>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IA20" s="21">
        <v>2.01</v>
      </c>
      <c r="IB20" s="21" t="s">
        <v>70</v>
      </c>
      <c r="IE20" s="22"/>
      <c r="IF20" s="22"/>
      <c r="IG20" s="22"/>
      <c r="IH20" s="22"/>
      <c r="II20" s="22"/>
    </row>
    <row r="21" spans="1:243" s="21" customFormat="1" ht="40.5" customHeight="1">
      <c r="A21" s="60">
        <v>2.02</v>
      </c>
      <c r="B21" s="61" t="s">
        <v>56</v>
      </c>
      <c r="C21" s="34"/>
      <c r="D21" s="34">
        <v>16</v>
      </c>
      <c r="E21" s="62" t="s">
        <v>46</v>
      </c>
      <c r="F21" s="63">
        <v>7267.3</v>
      </c>
      <c r="G21" s="46"/>
      <c r="H21" s="40"/>
      <c r="I21" s="41" t="s">
        <v>33</v>
      </c>
      <c r="J21" s="42">
        <f>IF(I21="Less(-)",-1,1)</f>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total_amount_ba($B$2,$D$2,D21,F21,J21,K21,M21)</f>
        <v>116276.8</v>
      </c>
      <c r="BB21" s="54">
        <f>BA21+SUM(N21:AZ21)</f>
        <v>116276.8</v>
      </c>
      <c r="BC21" s="59" t="str">
        <f>SpellNumber(L21,BB21)</f>
        <v>INR  One Lakh Sixteen Thousand Two Hundred &amp; Seventy Six  and Paise Eighty Only</v>
      </c>
      <c r="IA21" s="21">
        <v>2.02</v>
      </c>
      <c r="IB21" s="21" t="s">
        <v>56</v>
      </c>
      <c r="ID21" s="21">
        <v>16</v>
      </c>
      <c r="IE21" s="22" t="s">
        <v>46</v>
      </c>
      <c r="IF21" s="22"/>
      <c r="IG21" s="22"/>
      <c r="IH21" s="22"/>
      <c r="II21" s="22"/>
    </row>
    <row r="22" spans="1:243" s="21" customFormat="1" ht="18" customHeight="1">
      <c r="A22" s="60">
        <v>3</v>
      </c>
      <c r="B22" s="61" t="s">
        <v>71</v>
      </c>
      <c r="C22" s="34"/>
      <c r="D22" s="71"/>
      <c r="E22" s="71"/>
      <c r="F22" s="71"/>
      <c r="G22" s="71"/>
      <c r="H22" s="71"/>
      <c r="I22" s="71"/>
      <c r="J22" s="71"/>
      <c r="K22" s="71"/>
      <c r="L22" s="71"/>
      <c r="M22" s="71"/>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IA22" s="21">
        <v>3</v>
      </c>
      <c r="IB22" s="21" t="s">
        <v>71</v>
      </c>
      <c r="IE22" s="22"/>
      <c r="IF22" s="22"/>
      <c r="IG22" s="22"/>
      <c r="IH22" s="22"/>
      <c r="II22" s="22"/>
    </row>
    <row r="23" spans="1:243" s="21" customFormat="1" ht="82.5" customHeight="1">
      <c r="A23" s="60">
        <v>3.01</v>
      </c>
      <c r="B23" s="61" t="s">
        <v>72</v>
      </c>
      <c r="C23" s="34"/>
      <c r="D23" s="71"/>
      <c r="E23" s="71"/>
      <c r="F23" s="71"/>
      <c r="G23" s="71"/>
      <c r="H23" s="71"/>
      <c r="I23" s="71"/>
      <c r="J23" s="71"/>
      <c r="K23" s="71"/>
      <c r="L23" s="71"/>
      <c r="M23" s="71"/>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IA23" s="21">
        <v>3.01</v>
      </c>
      <c r="IB23" s="21" t="s">
        <v>72</v>
      </c>
      <c r="IE23" s="22"/>
      <c r="IF23" s="22"/>
      <c r="IG23" s="22"/>
      <c r="IH23" s="22"/>
      <c r="II23" s="22"/>
    </row>
    <row r="24" spans="1:243" s="21" customFormat="1" ht="32.25" customHeight="1">
      <c r="A24" s="60">
        <v>3.02</v>
      </c>
      <c r="B24" s="61" t="s">
        <v>73</v>
      </c>
      <c r="C24" s="34"/>
      <c r="D24" s="34">
        <v>2</v>
      </c>
      <c r="E24" s="62" t="s">
        <v>47</v>
      </c>
      <c r="F24" s="63">
        <v>205.96</v>
      </c>
      <c r="G24" s="46"/>
      <c r="H24" s="40"/>
      <c r="I24" s="41" t="s">
        <v>33</v>
      </c>
      <c r="J24" s="42">
        <f>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total_amount_ba($B$2,$D$2,D24,F24,J24,K24,M24)</f>
        <v>411.92</v>
      </c>
      <c r="BB24" s="54">
        <f>BA24+SUM(N24:AZ24)</f>
        <v>411.92</v>
      </c>
      <c r="BC24" s="59" t="str">
        <f>SpellNumber(L24,BB24)</f>
        <v>INR  Four Hundred &amp; Eleven  and Paise Ninety Two Only</v>
      </c>
      <c r="IA24" s="21">
        <v>3.02</v>
      </c>
      <c r="IB24" s="21" t="s">
        <v>73</v>
      </c>
      <c r="ID24" s="21">
        <v>2</v>
      </c>
      <c r="IE24" s="22" t="s">
        <v>47</v>
      </c>
      <c r="IF24" s="22"/>
      <c r="IG24" s="22"/>
      <c r="IH24" s="22"/>
      <c r="II24" s="22"/>
    </row>
    <row r="25" spans="1:243" s="21" customFormat="1" ht="82.5" customHeight="1">
      <c r="A25" s="60">
        <v>3.03</v>
      </c>
      <c r="B25" s="61" t="s">
        <v>74</v>
      </c>
      <c r="C25" s="34"/>
      <c r="D25" s="71"/>
      <c r="E25" s="71"/>
      <c r="F25" s="71"/>
      <c r="G25" s="71"/>
      <c r="H25" s="71"/>
      <c r="I25" s="71"/>
      <c r="J25" s="71"/>
      <c r="K25" s="71"/>
      <c r="L25" s="71"/>
      <c r="M25" s="71"/>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IA25" s="21">
        <v>3.03</v>
      </c>
      <c r="IB25" s="21" t="s">
        <v>74</v>
      </c>
      <c r="IE25" s="22"/>
      <c r="IF25" s="22"/>
      <c r="IG25" s="22"/>
      <c r="IH25" s="22"/>
      <c r="II25" s="22"/>
    </row>
    <row r="26" spans="1:243" s="21" customFormat="1" ht="31.5" customHeight="1">
      <c r="A26" s="60">
        <v>3.04</v>
      </c>
      <c r="B26" s="61" t="s">
        <v>58</v>
      </c>
      <c r="C26" s="34"/>
      <c r="D26" s="34">
        <v>4</v>
      </c>
      <c r="E26" s="62" t="s">
        <v>47</v>
      </c>
      <c r="F26" s="63">
        <v>66.24</v>
      </c>
      <c r="G26" s="46"/>
      <c r="H26" s="40"/>
      <c r="I26" s="41" t="s">
        <v>33</v>
      </c>
      <c r="J26" s="42">
        <f>IF(I26="Less(-)",-1,1)</f>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total_amount_ba($B$2,$D$2,D26,F26,J26,K26,M26)</f>
        <v>264.96</v>
      </c>
      <c r="BB26" s="54">
        <f>BA26+SUM(N26:AZ26)</f>
        <v>264.96</v>
      </c>
      <c r="BC26" s="59" t="str">
        <f>SpellNumber(L26,BB26)</f>
        <v>INR  Two Hundred &amp; Sixty Four  and Paise Ninety Six Only</v>
      </c>
      <c r="IA26" s="21">
        <v>3.04</v>
      </c>
      <c r="IB26" s="21" t="s">
        <v>58</v>
      </c>
      <c r="ID26" s="21">
        <v>4</v>
      </c>
      <c r="IE26" s="22" t="s">
        <v>47</v>
      </c>
      <c r="IF26" s="22"/>
      <c r="IG26" s="22"/>
      <c r="IH26" s="22"/>
      <c r="II26" s="22"/>
    </row>
    <row r="27" spans="1:243" s="21" customFormat="1" ht="81" customHeight="1">
      <c r="A27" s="60">
        <v>3.05</v>
      </c>
      <c r="B27" s="61" t="s">
        <v>75</v>
      </c>
      <c r="C27" s="34"/>
      <c r="D27" s="71"/>
      <c r="E27" s="71"/>
      <c r="F27" s="71"/>
      <c r="G27" s="71"/>
      <c r="H27" s="71"/>
      <c r="I27" s="71"/>
      <c r="J27" s="71"/>
      <c r="K27" s="71"/>
      <c r="L27" s="71"/>
      <c r="M27" s="71"/>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IA27" s="21">
        <v>3.05</v>
      </c>
      <c r="IB27" s="21" t="s">
        <v>75</v>
      </c>
      <c r="IE27" s="22"/>
      <c r="IF27" s="22"/>
      <c r="IG27" s="22"/>
      <c r="IH27" s="22"/>
      <c r="II27" s="22"/>
    </row>
    <row r="28" spans="1:243" s="21" customFormat="1" ht="34.5" customHeight="1">
      <c r="A28" s="60">
        <v>3.06</v>
      </c>
      <c r="B28" s="61" t="s">
        <v>76</v>
      </c>
      <c r="C28" s="34"/>
      <c r="D28" s="34">
        <v>4</v>
      </c>
      <c r="E28" s="62" t="s">
        <v>47</v>
      </c>
      <c r="F28" s="63">
        <v>52.65</v>
      </c>
      <c r="G28" s="46"/>
      <c r="H28" s="40"/>
      <c r="I28" s="41" t="s">
        <v>33</v>
      </c>
      <c r="J28" s="42">
        <f>IF(I28="Less(-)",-1,1)</f>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total_amount_ba($B$2,$D$2,D28,F28,J28,K28,M28)</f>
        <v>210.6</v>
      </c>
      <c r="BB28" s="54">
        <f>BA28+SUM(N28:AZ28)</f>
        <v>210.6</v>
      </c>
      <c r="BC28" s="59" t="str">
        <f>SpellNumber(L28,BB28)</f>
        <v>INR  Two Hundred &amp; Ten  and Paise Sixty Only</v>
      </c>
      <c r="IA28" s="21">
        <v>3.06</v>
      </c>
      <c r="IB28" s="21" t="s">
        <v>76</v>
      </c>
      <c r="ID28" s="21">
        <v>4</v>
      </c>
      <c r="IE28" s="22" t="s">
        <v>47</v>
      </c>
      <c r="IF28" s="22"/>
      <c r="IG28" s="22"/>
      <c r="IH28" s="22"/>
      <c r="II28" s="22"/>
    </row>
    <row r="29" spans="1:243" s="21" customFormat="1" ht="82.5" customHeight="1">
      <c r="A29" s="64">
        <v>3.07</v>
      </c>
      <c r="B29" s="61" t="s">
        <v>77</v>
      </c>
      <c r="C29" s="34"/>
      <c r="D29" s="71"/>
      <c r="E29" s="71"/>
      <c r="F29" s="71"/>
      <c r="G29" s="71"/>
      <c r="H29" s="71"/>
      <c r="I29" s="71"/>
      <c r="J29" s="71"/>
      <c r="K29" s="71"/>
      <c r="L29" s="71"/>
      <c r="M29" s="71"/>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IA29" s="21">
        <v>3.07</v>
      </c>
      <c r="IB29" s="21" t="s">
        <v>77</v>
      </c>
      <c r="IE29" s="22"/>
      <c r="IF29" s="22"/>
      <c r="IG29" s="22"/>
      <c r="IH29" s="22"/>
      <c r="II29" s="22"/>
    </row>
    <row r="30" spans="1:243" s="21" customFormat="1" ht="19.5" customHeight="1">
      <c r="A30" s="60">
        <v>3.08</v>
      </c>
      <c r="B30" s="61" t="s">
        <v>78</v>
      </c>
      <c r="C30" s="34"/>
      <c r="D30" s="34">
        <v>1</v>
      </c>
      <c r="E30" s="62" t="s">
        <v>47</v>
      </c>
      <c r="F30" s="63">
        <v>54.58</v>
      </c>
      <c r="G30" s="46"/>
      <c r="H30" s="40"/>
      <c r="I30" s="41" t="s">
        <v>33</v>
      </c>
      <c r="J30" s="42">
        <f>IF(I30="Less(-)",-1,1)</f>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total_amount_ba($B$2,$D$2,D30,F30,J30,K30,M30)</f>
        <v>54.58</v>
      </c>
      <c r="BB30" s="54">
        <f>BA30+SUM(N30:AZ30)</f>
        <v>54.58</v>
      </c>
      <c r="BC30" s="59" t="str">
        <f>SpellNumber(L30,BB30)</f>
        <v>INR  Fifty Four and Paise Fifty Eight Only</v>
      </c>
      <c r="IA30" s="21">
        <v>3.08</v>
      </c>
      <c r="IB30" s="21" t="s">
        <v>78</v>
      </c>
      <c r="ID30" s="21">
        <v>1</v>
      </c>
      <c r="IE30" s="22" t="s">
        <v>47</v>
      </c>
      <c r="IF30" s="22"/>
      <c r="IG30" s="22"/>
      <c r="IH30" s="22"/>
      <c r="II30" s="22"/>
    </row>
    <row r="31" spans="1:243" s="21" customFormat="1" ht="22.5" customHeight="1">
      <c r="A31" s="60">
        <v>4</v>
      </c>
      <c r="B31" s="61" t="s">
        <v>79</v>
      </c>
      <c r="C31" s="34"/>
      <c r="D31" s="71"/>
      <c r="E31" s="71"/>
      <c r="F31" s="71"/>
      <c r="G31" s="71"/>
      <c r="H31" s="71"/>
      <c r="I31" s="71"/>
      <c r="J31" s="71"/>
      <c r="K31" s="71"/>
      <c r="L31" s="71"/>
      <c r="M31" s="71"/>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IA31" s="21">
        <v>4</v>
      </c>
      <c r="IB31" s="21" t="s">
        <v>79</v>
      </c>
      <c r="IE31" s="22"/>
      <c r="IF31" s="22"/>
      <c r="IG31" s="22"/>
      <c r="IH31" s="22"/>
      <c r="II31" s="22"/>
    </row>
    <row r="32" spans="1:243" s="21" customFormat="1" ht="96" customHeight="1">
      <c r="A32" s="60">
        <v>4.01</v>
      </c>
      <c r="B32" s="61" t="s">
        <v>80</v>
      </c>
      <c r="C32" s="34"/>
      <c r="D32" s="71"/>
      <c r="E32" s="71"/>
      <c r="F32" s="71"/>
      <c r="G32" s="71"/>
      <c r="H32" s="71"/>
      <c r="I32" s="71"/>
      <c r="J32" s="71"/>
      <c r="K32" s="71"/>
      <c r="L32" s="71"/>
      <c r="M32" s="71"/>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IA32" s="21">
        <v>4.01</v>
      </c>
      <c r="IB32" s="21" t="s">
        <v>80</v>
      </c>
      <c r="IE32" s="22"/>
      <c r="IF32" s="22"/>
      <c r="IG32" s="22"/>
      <c r="IH32" s="22"/>
      <c r="II32" s="22"/>
    </row>
    <row r="33" spans="1:243" s="21" customFormat="1" ht="31.5" customHeight="1">
      <c r="A33" s="60">
        <v>4.02</v>
      </c>
      <c r="B33" s="61" t="s">
        <v>81</v>
      </c>
      <c r="C33" s="34"/>
      <c r="D33" s="34">
        <v>1500</v>
      </c>
      <c r="E33" s="62" t="s">
        <v>55</v>
      </c>
      <c r="F33" s="63">
        <v>135.82</v>
      </c>
      <c r="G33" s="46"/>
      <c r="H33" s="40"/>
      <c r="I33" s="41" t="s">
        <v>33</v>
      </c>
      <c r="J33" s="42">
        <f>IF(I33="Less(-)",-1,1)</f>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total_amount_ba($B$2,$D$2,D33,F33,J33,K33,M33)</f>
        <v>203730</v>
      </c>
      <c r="BB33" s="54">
        <f>BA33+SUM(N33:AZ33)</f>
        <v>203730</v>
      </c>
      <c r="BC33" s="59" t="str">
        <f>SpellNumber(L33,BB33)</f>
        <v>INR  Two Lakh Three Thousand Seven Hundred &amp; Thirty  Only</v>
      </c>
      <c r="IA33" s="21">
        <v>4.02</v>
      </c>
      <c r="IB33" s="21" t="s">
        <v>81</v>
      </c>
      <c r="ID33" s="21">
        <v>1500</v>
      </c>
      <c r="IE33" s="22" t="s">
        <v>55</v>
      </c>
      <c r="IF33" s="22"/>
      <c r="IG33" s="22"/>
      <c r="IH33" s="22"/>
      <c r="II33" s="22"/>
    </row>
    <row r="34" spans="1:243" s="21" customFormat="1" ht="31.5" customHeight="1">
      <c r="A34" s="60">
        <v>5</v>
      </c>
      <c r="B34" s="61" t="s">
        <v>82</v>
      </c>
      <c r="C34" s="34"/>
      <c r="D34" s="71"/>
      <c r="E34" s="71"/>
      <c r="F34" s="71"/>
      <c r="G34" s="71"/>
      <c r="H34" s="71"/>
      <c r="I34" s="71"/>
      <c r="J34" s="71"/>
      <c r="K34" s="71"/>
      <c r="L34" s="71"/>
      <c r="M34" s="71"/>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IA34" s="21">
        <v>5</v>
      </c>
      <c r="IB34" s="21" t="s">
        <v>82</v>
      </c>
      <c r="IE34" s="22"/>
      <c r="IF34" s="22"/>
      <c r="IG34" s="22"/>
      <c r="IH34" s="22"/>
      <c r="II34" s="22"/>
    </row>
    <row r="35" spans="1:243" s="21" customFormat="1" ht="279.75" customHeight="1">
      <c r="A35" s="60">
        <v>5.01</v>
      </c>
      <c r="B35" s="61" t="s">
        <v>83</v>
      </c>
      <c r="C35" s="34"/>
      <c r="D35" s="34">
        <v>35</v>
      </c>
      <c r="E35" s="62" t="s">
        <v>43</v>
      </c>
      <c r="F35" s="63">
        <v>588.82</v>
      </c>
      <c r="G35" s="46"/>
      <c r="H35" s="40"/>
      <c r="I35" s="41" t="s">
        <v>33</v>
      </c>
      <c r="J35" s="42">
        <f>IF(I35="Less(-)",-1,1)</f>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total_amount_ba($B$2,$D$2,D35,F35,J35,K35,M35)</f>
        <v>20608.7</v>
      </c>
      <c r="BB35" s="54">
        <f>BA35+SUM(N35:AZ35)</f>
        <v>20608.7</v>
      </c>
      <c r="BC35" s="59" t="str">
        <f>SpellNumber(L35,BB35)</f>
        <v>INR  Twenty Thousand Six Hundred &amp; Eight  and Paise Seventy Only</v>
      </c>
      <c r="IA35" s="21">
        <v>5.01</v>
      </c>
      <c r="IB35" s="21" t="s">
        <v>83</v>
      </c>
      <c r="ID35" s="21">
        <v>35</v>
      </c>
      <c r="IE35" s="22" t="s">
        <v>43</v>
      </c>
      <c r="IF35" s="22"/>
      <c r="IG35" s="22"/>
      <c r="IH35" s="22"/>
      <c r="II35" s="22"/>
    </row>
    <row r="36" spans="1:243" s="21" customFormat="1" ht="409.5">
      <c r="A36" s="60">
        <v>5.02</v>
      </c>
      <c r="B36" s="61" t="s">
        <v>84</v>
      </c>
      <c r="C36" s="34"/>
      <c r="D36" s="71"/>
      <c r="E36" s="71"/>
      <c r="F36" s="71"/>
      <c r="G36" s="71"/>
      <c r="H36" s="71"/>
      <c r="I36" s="71"/>
      <c r="J36" s="71"/>
      <c r="K36" s="71"/>
      <c r="L36" s="71"/>
      <c r="M36" s="71"/>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IA36" s="21">
        <v>5.02</v>
      </c>
      <c r="IB36" s="21" t="s">
        <v>84</v>
      </c>
      <c r="IE36" s="22"/>
      <c r="IF36" s="22"/>
      <c r="IG36" s="22"/>
      <c r="IH36" s="22"/>
      <c r="II36" s="22"/>
    </row>
    <row r="37" spans="1:243" s="21" customFormat="1" ht="189">
      <c r="A37" s="60">
        <v>5.03</v>
      </c>
      <c r="B37" s="61" t="s">
        <v>85</v>
      </c>
      <c r="C37" s="34"/>
      <c r="D37" s="34">
        <v>35</v>
      </c>
      <c r="E37" s="62" t="s">
        <v>43</v>
      </c>
      <c r="F37" s="63">
        <v>1093.82</v>
      </c>
      <c r="G37" s="46"/>
      <c r="H37" s="40"/>
      <c r="I37" s="41" t="s">
        <v>33</v>
      </c>
      <c r="J37" s="42">
        <f>IF(I37="Less(-)",-1,1)</f>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total_amount_ba($B$2,$D$2,D37,F37,J37,K37,M37)</f>
        <v>38283.7</v>
      </c>
      <c r="BB37" s="54">
        <f>BA37+SUM(N37:AZ37)</f>
        <v>38283.7</v>
      </c>
      <c r="BC37" s="59" t="str">
        <f>SpellNumber(L37,BB37)</f>
        <v>INR  Thirty Eight Thousand Two Hundred &amp; Eighty Three  and Paise Seventy Only</v>
      </c>
      <c r="IA37" s="21">
        <v>5.03</v>
      </c>
      <c r="IB37" s="21" t="s">
        <v>85</v>
      </c>
      <c r="ID37" s="21">
        <v>35</v>
      </c>
      <c r="IE37" s="22" t="s">
        <v>43</v>
      </c>
      <c r="IF37" s="22"/>
      <c r="IG37" s="22"/>
      <c r="IH37" s="22"/>
      <c r="II37" s="22"/>
    </row>
    <row r="38" spans="1:243" s="21" customFormat="1" ht="18.75" customHeight="1">
      <c r="A38" s="60">
        <v>6</v>
      </c>
      <c r="B38" s="61" t="s">
        <v>86</v>
      </c>
      <c r="C38" s="34"/>
      <c r="D38" s="71"/>
      <c r="E38" s="71"/>
      <c r="F38" s="71"/>
      <c r="G38" s="71"/>
      <c r="H38" s="71"/>
      <c r="I38" s="71"/>
      <c r="J38" s="71"/>
      <c r="K38" s="71"/>
      <c r="L38" s="71"/>
      <c r="M38" s="71"/>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IA38" s="21">
        <v>6</v>
      </c>
      <c r="IB38" s="21" t="s">
        <v>86</v>
      </c>
      <c r="IE38" s="22"/>
      <c r="IF38" s="22"/>
      <c r="IG38" s="22"/>
      <c r="IH38" s="22"/>
      <c r="II38" s="22"/>
    </row>
    <row r="39" spans="1:243" s="21" customFormat="1" ht="31.5" customHeight="1">
      <c r="A39" s="60">
        <v>6.01</v>
      </c>
      <c r="B39" s="61" t="s">
        <v>87</v>
      </c>
      <c r="C39" s="34"/>
      <c r="D39" s="71"/>
      <c r="E39" s="71"/>
      <c r="F39" s="71"/>
      <c r="G39" s="71"/>
      <c r="H39" s="71"/>
      <c r="I39" s="71"/>
      <c r="J39" s="71"/>
      <c r="K39" s="71"/>
      <c r="L39" s="71"/>
      <c r="M39" s="71"/>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IA39" s="21">
        <v>6.01</v>
      </c>
      <c r="IB39" s="21" t="s">
        <v>87</v>
      </c>
      <c r="IE39" s="22"/>
      <c r="IF39" s="22"/>
      <c r="IG39" s="22"/>
      <c r="IH39" s="22"/>
      <c r="II39" s="22"/>
    </row>
    <row r="40" spans="1:243" s="21" customFormat="1" ht="31.5" customHeight="1">
      <c r="A40" s="64">
        <v>6.02</v>
      </c>
      <c r="B40" s="61" t="s">
        <v>48</v>
      </c>
      <c r="C40" s="34"/>
      <c r="D40" s="34">
        <v>85</v>
      </c>
      <c r="E40" s="62" t="s">
        <v>43</v>
      </c>
      <c r="F40" s="63">
        <v>258.09</v>
      </c>
      <c r="G40" s="46"/>
      <c r="H40" s="40"/>
      <c r="I40" s="41" t="s">
        <v>33</v>
      </c>
      <c r="J40" s="42">
        <f>IF(I40="Less(-)",-1,1)</f>
        <v>1</v>
      </c>
      <c r="K40" s="40" t="s">
        <v>34</v>
      </c>
      <c r="L40" s="40" t="s">
        <v>4</v>
      </c>
      <c r="M40" s="43"/>
      <c r="N40" s="52"/>
      <c r="O40" s="52"/>
      <c r="P40" s="53"/>
      <c r="Q40" s="52"/>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5">
        <f>total_amount_ba($B$2,$D$2,D40,F40,J40,K40,M40)</f>
        <v>21937.65</v>
      </c>
      <c r="BB40" s="54">
        <f>BA40+SUM(N40:AZ40)</f>
        <v>21937.65</v>
      </c>
      <c r="BC40" s="59" t="str">
        <f>SpellNumber(L40,BB40)</f>
        <v>INR  Twenty One Thousand Nine Hundred &amp; Thirty Seven  and Paise Sixty Five Only</v>
      </c>
      <c r="IA40" s="21">
        <v>6.02</v>
      </c>
      <c r="IB40" s="21" t="s">
        <v>48</v>
      </c>
      <c r="ID40" s="21">
        <v>85</v>
      </c>
      <c r="IE40" s="22" t="s">
        <v>43</v>
      </c>
      <c r="IF40" s="22"/>
      <c r="IG40" s="22"/>
      <c r="IH40" s="22"/>
      <c r="II40" s="22"/>
    </row>
    <row r="41" spans="1:243" s="21" customFormat="1" ht="31.5" customHeight="1">
      <c r="A41" s="60">
        <v>6.03</v>
      </c>
      <c r="B41" s="61" t="s">
        <v>88</v>
      </c>
      <c r="C41" s="34"/>
      <c r="D41" s="71"/>
      <c r="E41" s="71"/>
      <c r="F41" s="71"/>
      <c r="G41" s="71"/>
      <c r="H41" s="71"/>
      <c r="I41" s="71"/>
      <c r="J41" s="71"/>
      <c r="K41" s="71"/>
      <c r="L41" s="71"/>
      <c r="M41" s="71"/>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IA41" s="21">
        <v>6.03</v>
      </c>
      <c r="IB41" s="21" t="s">
        <v>88</v>
      </c>
      <c r="IE41" s="22"/>
      <c r="IF41" s="22"/>
      <c r="IG41" s="22"/>
      <c r="IH41" s="22"/>
      <c r="II41" s="22"/>
    </row>
    <row r="42" spans="1:243" s="21" customFormat="1" ht="31.5" customHeight="1">
      <c r="A42" s="60">
        <v>6.04</v>
      </c>
      <c r="B42" s="61" t="s">
        <v>48</v>
      </c>
      <c r="C42" s="34"/>
      <c r="D42" s="34">
        <v>85</v>
      </c>
      <c r="E42" s="62" t="s">
        <v>43</v>
      </c>
      <c r="F42" s="63">
        <v>297.33</v>
      </c>
      <c r="G42" s="46"/>
      <c r="H42" s="40"/>
      <c r="I42" s="41" t="s">
        <v>33</v>
      </c>
      <c r="J42" s="42">
        <f>IF(I42="Less(-)",-1,1)</f>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total_amount_ba($B$2,$D$2,D42,F42,J42,K42,M42)</f>
        <v>25273.05</v>
      </c>
      <c r="BB42" s="54">
        <f>BA42+SUM(N42:AZ42)</f>
        <v>25273.05</v>
      </c>
      <c r="BC42" s="59" t="str">
        <f>SpellNumber(L42,BB42)</f>
        <v>INR  Twenty Five Thousand Two Hundred &amp; Seventy Three  and Paise Five Only</v>
      </c>
      <c r="IA42" s="21">
        <v>6.04</v>
      </c>
      <c r="IB42" s="21" t="s">
        <v>48</v>
      </c>
      <c r="ID42" s="21">
        <v>85</v>
      </c>
      <c r="IE42" s="22" t="s">
        <v>43</v>
      </c>
      <c r="IF42" s="22"/>
      <c r="IG42" s="22"/>
      <c r="IH42" s="22"/>
      <c r="II42" s="22"/>
    </row>
    <row r="43" spans="1:243" s="21" customFormat="1" ht="31.5" customHeight="1">
      <c r="A43" s="60">
        <v>6.05</v>
      </c>
      <c r="B43" s="61" t="s">
        <v>89</v>
      </c>
      <c r="C43" s="34"/>
      <c r="D43" s="71"/>
      <c r="E43" s="71"/>
      <c r="F43" s="71"/>
      <c r="G43" s="71"/>
      <c r="H43" s="71"/>
      <c r="I43" s="71"/>
      <c r="J43" s="71"/>
      <c r="K43" s="71"/>
      <c r="L43" s="71"/>
      <c r="M43" s="71"/>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IA43" s="21">
        <v>6.05</v>
      </c>
      <c r="IB43" s="21" t="s">
        <v>89</v>
      </c>
      <c r="IE43" s="22"/>
      <c r="IF43" s="22"/>
      <c r="IG43" s="22"/>
      <c r="IH43" s="22"/>
      <c r="II43" s="22"/>
    </row>
    <row r="44" spans="1:243" s="21" customFormat="1" ht="31.5" customHeight="1">
      <c r="A44" s="60">
        <v>6.06</v>
      </c>
      <c r="B44" s="61" t="s">
        <v>90</v>
      </c>
      <c r="C44" s="34"/>
      <c r="D44" s="34">
        <v>2</v>
      </c>
      <c r="E44" s="62" t="s">
        <v>43</v>
      </c>
      <c r="F44" s="63">
        <v>328.06</v>
      </c>
      <c r="G44" s="46"/>
      <c r="H44" s="40"/>
      <c r="I44" s="41" t="s">
        <v>33</v>
      </c>
      <c r="J44" s="42">
        <f>IF(I44="Less(-)",-1,1)</f>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total_amount_ba($B$2,$D$2,D44,F44,J44,K44,M44)</f>
        <v>656.12</v>
      </c>
      <c r="BB44" s="54">
        <f>BA44+SUM(N44:AZ44)</f>
        <v>656.12</v>
      </c>
      <c r="BC44" s="59" t="str">
        <f>SpellNumber(L44,BB44)</f>
        <v>INR  Six Hundred &amp; Fifty Six  and Paise Twelve Only</v>
      </c>
      <c r="IA44" s="21">
        <v>6.06</v>
      </c>
      <c r="IB44" s="21" t="s">
        <v>90</v>
      </c>
      <c r="ID44" s="21">
        <v>2</v>
      </c>
      <c r="IE44" s="22" t="s">
        <v>43</v>
      </c>
      <c r="IF44" s="22"/>
      <c r="IG44" s="22"/>
      <c r="IH44" s="22"/>
      <c r="II44" s="22"/>
    </row>
    <row r="45" spans="1:243" s="21" customFormat="1" ht="31.5" customHeight="1">
      <c r="A45" s="60">
        <v>6.07</v>
      </c>
      <c r="B45" s="61" t="s">
        <v>91</v>
      </c>
      <c r="C45" s="34"/>
      <c r="D45" s="71"/>
      <c r="E45" s="71"/>
      <c r="F45" s="71"/>
      <c r="G45" s="71"/>
      <c r="H45" s="71"/>
      <c r="I45" s="71"/>
      <c r="J45" s="71"/>
      <c r="K45" s="71"/>
      <c r="L45" s="71"/>
      <c r="M45" s="71"/>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IA45" s="21">
        <v>6.07</v>
      </c>
      <c r="IB45" s="21" t="s">
        <v>91</v>
      </c>
      <c r="IE45" s="22"/>
      <c r="IF45" s="22"/>
      <c r="IG45" s="22"/>
      <c r="IH45" s="22"/>
      <c r="II45" s="22"/>
    </row>
    <row r="46" spans="1:243" s="21" customFormat="1" ht="31.5" customHeight="1">
      <c r="A46" s="60">
        <v>6.08</v>
      </c>
      <c r="B46" s="61" t="s">
        <v>52</v>
      </c>
      <c r="C46" s="34"/>
      <c r="D46" s="34">
        <v>0.3</v>
      </c>
      <c r="E46" s="62" t="s">
        <v>43</v>
      </c>
      <c r="F46" s="63">
        <v>221.88</v>
      </c>
      <c r="G46" s="46"/>
      <c r="H46" s="40"/>
      <c r="I46" s="41" t="s">
        <v>33</v>
      </c>
      <c r="J46" s="42">
        <f>IF(I46="Less(-)",-1,1)</f>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total_amount_ba($B$2,$D$2,D46,F46,J46,K46,M46)</f>
        <v>66.56</v>
      </c>
      <c r="BB46" s="54">
        <f>BA46+SUM(N46:AZ46)</f>
        <v>66.56</v>
      </c>
      <c r="BC46" s="59" t="str">
        <f>SpellNumber(L46,BB46)</f>
        <v>INR  Sixty Six and Paise Fifty Six Only</v>
      </c>
      <c r="IA46" s="21">
        <v>6.08</v>
      </c>
      <c r="IB46" s="21" t="s">
        <v>52</v>
      </c>
      <c r="ID46" s="21">
        <v>0.3</v>
      </c>
      <c r="IE46" s="22" t="s">
        <v>43</v>
      </c>
      <c r="IF46" s="22"/>
      <c r="IG46" s="22"/>
      <c r="IH46" s="22"/>
      <c r="II46" s="22"/>
    </row>
    <row r="47" spans="1:243" s="21" customFormat="1" ht="47.25">
      <c r="A47" s="60">
        <v>6.09</v>
      </c>
      <c r="B47" s="61" t="s">
        <v>92</v>
      </c>
      <c r="C47" s="34"/>
      <c r="D47" s="71"/>
      <c r="E47" s="71"/>
      <c r="F47" s="71"/>
      <c r="G47" s="71"/>
      <c r="H47" s="71"/>
      <c r="I47" s="71"/>
      <c r="J47" s="71"/>
      <c r="K47" s="71"/>
      <c r="L47" s="71"/>
      <c r="M47" s="71"/>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IA47" s="21">
        <v>6.09</v>
      </c>
      <c r="IB47" s="21" t="s">
        <v>92</v>
      </c>
      <c r="IE47" s="22"/>
      <c r="IF47" s="22"/>
      <c r="IG47" s="22"/>
      <c r="IH47" s="22"/>
      <c r="II47" s="22"/>
    </row>
    <row r="48" spans="1:243" s="21" customFormat="1" ht="63">
      <c r="A48" s="64">
        <v>6.1</v>
      </c>
      <c r="B48" s="61" t="s">
        <v>57</v>
      </c>
      <c r="C48" s="34"/>
      <c r="D48" s="34">
        <v>160</v>
      </c>
      <c r="E48" s="62" t="s">
        <v>43</v>
      </c>
      <c r="F48" s="63">
        <v>142.35</v>
      </c>
      <c r="G48" s="46"/>
      <c r="H48" s="40"/>
      <c r="I48" s="41" t="s">
        <v>33</v>
      </c>
      <c r="J48" s="42">
        <f>IF(I48="Less(-)",-1,1)</f>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total_amount_ba($B$2,$D$2,D48,F48,J48,K48,M48)</f>
        <v>22776</v>
      </c>
      <c r="BB48" s="54">
        <f>BA48+SUM(N48:AZ48)</f>
        <v>22776</v>
      </c>
      <c r="BC48" s="59" t="str">
        <f>SpellNumber(L48,BB48)</f>
        <v>INR  Twenty Two Thousand Seven Hundred &amp; Seventy Six  Only</v>
      </c>
      <c r="IA48" s="21">
        <v>6.1</v>
      </c>
      <c r="IB48" s="21" t="s">
        <v>57</v>
      </c>
      <c r="ID48" s="21">
        <v>160</v>
      </c>
      <c r="IE48" s="22" t="s">
        <v>43</v>
      </c>
      <c r="IF48" s="22"/>
      <c r="IG48" s="22"/>
      <c r="IH48" s="22"/>
      <c r="II48" s="22"/>
    </row>
    <row r="49" spans="1:243" s="21" customFormat="1" ht="47.25">
      <c r="A49" s="60">
        <v>6.11</v>
      </c>
      <c r="B49" s="61" t="s">
        <v>93</v>
      </c>
      <c r="C49" s="34"/>
      <c r="D49" s="71"/>
      <c r="E49" s="71"/>
      <c r="F49" s="71"/>
      <c r="G49" s="71"/>
      <c r="H49" s="71"/>
      <c r="I49" s="71"/>
      <c r="J49" s="71"/>
      <c r="K49" s="71"/>
      <c r="L49" s="71"/>
      <c r="M49" s="71"/>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IA49" s="21">
        <v>6.11</v>
      </c>
      <c r="IB49" s="21" t="s">
        <v>93</v>
      </c>
      <c r="IE49" s="22"/>
      <c r="IF49" s="22"/>
      <c r="IG49" s="22"/>
      <c r="IH49" s="22"/>
      <c r="II49" s="22"/>
    </row>
    <row r="50" spans="1:243" s="21" customFormat="1" ht="28.5">
      <c r="A50" s="60">
        <v>6.12</v>
      </c>
      <c r="B50" s="61" t="s">
        <v>53</v>
      </c>
      <c r="C50" s="34"/>
      <c r="D50" s="34">
        <v>5</v>
      </c>
      <c r="E50" s="62" t="s">
        <v>43</v>
      </c>
      <c r="F50" s="63">
        <v>115.26</v>
      </c>
      <c r="G50" s="46"/>
      <c r="H50" s="40"/>
      <c r="I50" s="41" t="s">
        <v>33</v>
      </c>
      <c r="J50" s="42">
        <f>IF(I50="Less(-)",-1,1)</f>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total_amount_ba($B$2,$D$2,D50,F50,J50,K50,M50)</f>
        <v>576.3</v>
      </c>
      <c r="BB50" s="54">
        <f>BA50+SUM(N50:AZ50)</f>
        <v>576.3</v>
      </c>
      <c r="BC50" s="59" t="str">
        <f>SpellNumber(L50,BB50)</f>
        <v>INR  Five Hundred &amp; Seventy Six  and Paise Thirty Only</v>
      </c>
      <c r="IA50" s="21">
        <v>6.12</v>
      </c>
      <c r="IB50" s="21" t="s">
        <v>53</v>
      </c>
      <c r="ID50" s="21">
        <v>5</v>
      </c>
      <c r="IE50" s="22" t="s">
        <v>43</v>
      </c>
      <c r="IF50" s="22"/>
      <c r="IG50" s="22"/>
      <c r="IH50" s="22"/>
      <c r="II50" s="22"/>
    </row>
    <row r="51" spans="1:243" s="21" customFormat="1" ht="23.25" customHeight="1">
      <c r="A51" s="60">
        <v>7</v>
      </c>
      <c r="B51" s="61" t="s">
        <v>94</v>
      </c>
      <c r="C51" s="34"/>
      <c r="D51" s="71"/>
      <c r="E51" s="71"/>
      <c r="F51" s="71"/>
      <c r="G51" s="71"/>
      <c r="H51" s="71"/>
      <c r="I51" s="71"/>
      <c r="J51" s="71"/>
      <c r="K51" s="71"/>
      <c r="L51" s="71"/>
      <c r="M51" s="71"/>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IA51" s="21">
        <v>7</v>
      </c>
      <c r="IB51" s="21" t="s">
        <v>94</v>
      </c>
      <c r="IE51" s="22"/>
      <c r="IF51" s="22"/>
      <c r="IG51" s="22"/>
      <c r="IH51" s="22"/>
      <c r="II51" s="22"/>
    </row>
    <row r="52" spans="1:243" s="21" customFormat="1" ht="114.75" customHeight="1">
      <c r="A52" s="60">
        <v>7.01</v>
      </c>
      <c r="B52" s="61" t="s">
        <v>95</v>
      </c>
      <c r="C52" s="34"/>
      <c r="D52" s="71"/>
      <c r="E52" s="71"/>
      <c r="F52" s="71"/>
      <c r="G52" s="71"/>
      <c r="H52" s="71"/>
      <c r="I52" s="71"/>
      <c r="J52" s="71"/>
      <c r="K52" s="71"/>
      <c r="L52" s="71"/>
      <c r="M52" s="71"/>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IA52" s="21">
        <v>7.01</v>
      </c>
      <c r="IB52" s="21" t="s">
        <v>95</v>
      </c>
      <c r="IE52" s="22"/>
      <c r="IF52" s="22"/>
      <c r="IG52" s="22"/>
      <c r="IH52" s="22"/>
      <c r="II52" s="22"/>
    </row>
    <row r="53" spans="1:243" s="21" customFormat="1" ht="45" customHeight="1">
      <c r="A53" s="60">
        <v>7.02</v>
      </c>
      <c r="B53" s="61" t="s">
        <v>59</v>
      </c>
      <c r="C53" s="34"/>
      <c r="D53" s="34">
        <v>77</v>
      </c>
      <c r="E53" s="62" t="s">
        <v>43</v>
      </c>
      <c r="F53" s="63">
        <v>419.11</v>
      </c>
      <c r="G53" s="46"/>
      <c r="H53" s="40"/>
      <c r="I53" s="41" t="s">
        <v>33</v>
      </c>
      <c r="J53" s="42">
        <f>IF(I53="Less(-)",-1,1)</f>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total_amount_ba($B$2,$D$2,D53,F53,J53,K53,M53)</f>
        <v>32271.47</v>
      </c>
      <c r="BB53" s="54">
        <f>BA53+SUM(N53:AZ53)</f>
        <v>32271.47</v>
      </c>
      <c r="BC53" s="59" t="str">
        <f>SpellNumber(L53,BB53)</f>
        <v>INR  Thirty Two Thousand Two Hundred &amp; Seventy One  and Paise Forty Seven Only</v>
      </c>
      <c r="IA53" s="21">
        <v>7.02</v>
      </c>
      <c r="IB53" s="21" t="s">
        <v>59</v>
      </c>
      <c r="ID53" s="21">
        <v>77</v>
      </c>
      <c r="IE53" s="22" t="s">
        <v>43</v>
      </c>
      <c r="IF53" s="22"/>
      <c r="IG53" s="22"/>
      <c r="IH53" s="22"/>
      <c r="II53" s="22"/>
    </row>
    <row r="54" spans="1:243" s="21" customFormat="1" ht="15.75">
      <c r="A54" s="60">
        <v>8</v>
      </c>
      <c r="B54" s="61" t="s">
        <v>96</v>
      </c>
      <c r="C54" s="34"/>
      <c r="D54" s="71"/>
      <c r="E54" s="71"/>
      <c r="F54" s="71"/>
      <c r="G54" s="71"/>
      <c r="H54" s="71"/>
      <c r="I54" s="71"/>
      <c r="J54" s="71"/>
      <c r="K54" s="71"/>
      <c r="L54" s="71"/>
      <c r="M54" s="71"/>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IA54" s="21">
        <v>8</v>
      </c>
      <c r="IB54" s="21" t="s">
        <v>96</v>
      </c>
      <c r="IE54" s="22"/>
      <c r="IF54" s="22"/>
      <c r="IG54" s="22"/>
      <c r="IH54" s="22"/>
      <c r="II54" s="22"/>
    </row>
    <row r="55" spans="1:243" s="21" customFormat="1" ht="78.75">
      <c r="A55" s="60">
        <v>8.01</v>
      </c>
      <c r="B55" s="61" t="s">
        <v>97</v>
      </c>
      <c r="C55" s="34"/>
      <c r="D55" s="71"/>
      <c r="E55" s="71"/>
      <c r="F55" s="71"/>
      <c r="G55" s="71"/>
      <c r="H55" s="71"/>
      <c r="I55" s="71"/>
      <c r="J55" s="71"/>
      <c r="K55" s="71"/>
      <c r="L55" s="71"/>
      <c r="M55" s="71"/>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IA55" s="21">
        <v>8.01</v>
      </c>
      <c r="IB55" s="21" t="s">
        <v>97</v>
      </c>
      <c r="IE55" s="22"/>
      <c r="IF55" s="22"/>
      <c r="IG55" s="22"/>
      <c r="IH55" s="22"/>
      <c r="II55" s="22"/>
    </row>
    <row r="56" spans="1:243" s="21" customFormat="1" ht="33" customHeight="1">
      <c r="A56" s="60">
        <v>8.02</v>
      </c>
      <c r="B56" s="61" t="s">
        <v>54</v>
      </c>
      <c r="C56" s="34"/>
      <c r="D56" s="34">
        <v>3</v>
      </c>
      <c r="E56" s="62" t="s">
        <v>46</v>
      </c>
      <c r="F56" s="63">
        <v>1759.84</v>
      </c>
      <c r="G56" s="46"/>
      <c r="H56" s="40"/>
      <c r="I56" s="41" t="s">
        <v>33</v>
      </c>
      <c r="J56" s="42">
        <f>IF(I56="Less(-)",-1,1)</f>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total_amount_ba($B$2,$D$2,D56,F56,J56,K56,M56)</f>
        <v>5279.52</v>
      </c>
      <c r="BB56" s="54">
        <f>BA56+SUM(N56:AZ56)</f>
        <v>5279.52</v>
      </c>
      <c r="BC56" s="59" t="str">
        <f>SpellNumber(L56,BB56)</f>
        <v>INR  Five Thousand Two Hundred &amp; Seventy Nine  and Paise Fifty Two Only</v>
      </c>
      <c r="IA56" s="21">
        <v>8.02</v>
      </c>
      <c r="IB56" s="21" t="s">
        <v>54</v>
      </c>
      <c r="ID56" s="21">
        <v>3</v>
      </c>
      <c r="IE56" s="22" t="s">
        <v>46</v>
      </c>
      <c r="IF56" s="22"/>
      <c r="IG56" s="22"/>
      <c r="IH56" s="22"/>
      <c r="II56" s="22"/>
    </row>
    <row r="57" spans="1:243" s="21" customFormat="1" ht="78.75">
      <c r="A57" s="60">
        <v>8.03</v>
      </c>
      <c r="B57" s="61" t="s">
        <v>60</v>
      </c>
      <c r="C57" s="34"/>
      <c r="D57" s="34">
        <v>5</v>
      </c>
      <c r="E57" s="62" t="s">
        <v>43</v>
      </c>
      <c r="F57" s="63">
        <v>39.5</v>
      </c>
      <c r="G57" s="46"/>
      <c r="H57" s="40"/>
      <c r="I57" s="41" t="s">
        <v>33</v>
      </c>
      <c r="J57" s="42">
        <f>IF(I57="Less(-)",-1,1)</f>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total_amount_ba($B$2,$D$2,D57,F57,J57,K57,M57)</f>
        <v>197.5</v>
      </c>
      <c r="BB57" s="54">
        <f>BA57+SUM(N57:AZ57)</f>
        <v>197.5</v>
      </c>
      <c r="BC57" s="59" t="str">
        <f>SpellNumber(L57,BB57)</f>
        <v>INR  One Hundred &amp; Ninety Seven  and Paise Fifty Only</v>
      </c>
      <c r="IA57" s="21">
        <v>8.03</v>
      </c>
      <c r="IB57" s="21" t="s">
        <v>60</v>
      </c>
      <c r="ID57" s="21">
        <v>5</v>
      </c>
      <c r="IE57" s="22" t="s">
        <v>43</v>
      </c>
      <c r="IF57" s="22"/>
      <c r="IG57" s="22"/>
      <c r="IH57" s="22"/>
      <c r="II57" s="22"/>
    </row>
    <row r="58" spans="1:243" s="21" customFormat="1" ht="141.75">
      <c r="A58" s="60">
        <v>8.04</v>
      </c>
      <c r="B58" s="61" t="s">
        <v>61</v>
      </c>
      <c r="C58" s="34"/>
      <c r="D58" s="34">
        <v>2</v>
      </c>
      <c r="E58" s="62" t="s">
        <v>46</v>
      </c>
      <c r="F58" s="63">
        <v>192.33</v>
      </c>
      <c r="G58" s="46"/>
      <c r="H58" s="40"/>
      <c r="I58" s="41" t="s">
        <v>33</v>
      </c>
      <c r="J58" s="42">
        <f>IF(I58="Less(-)",-1,1)</f>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total_amount_ba($B$2,$D$2,D58,F58,J58,K58,M58)</f>
        <v>384.66</v>
      </c>
      <c r="BB58" s="54">
        <f>BA58+SUM(N58:AZ58)</f>
        <v>384.66</v>
      </c>
      <c r="BC58" s="59" t="str">
        <f>SpellNumber(L58,BB58)</f>
        <v>INR  Three Hundred &amp; Eighty Four  and Paise Sixty Six Only</v>
      </c>
      <c r="IA58" s="21">
        <v>8.04</v>
      </c>
      <c r="IB58" s="21" t="s">
        <v>61</v>
      </c>
      <c r="ID58" s="21">
        <v>2</v>
      </c>
      <c r="IE58" s="22" t="s">
        <v>46</v>
      </c>
      <c r="IF58" s="22"/>
      <c r="IG58" s="22"/>
      <c r="IH58" s="22"/>
      <c r="II58" s="22"/>
    </row>
    <row r="59" spans="1:243" s="21" customFormat="1" ht="15.75">
      <c r="A59" s="60">
        <v>9</v>
      </c>
      <c r="B59" s="61" t="s">
        <v>98</v>
      </c>
      <c r="C59" s="34"/>
      <c r="D59" s="71"/>
      <c r="E59" s="71"/>
      <c r="F59" s="71"/>
      <c r="G59" s="71"/>
      <c r="H59" s="71"/>
      <c r="I59" s="71"/>
      <c r="J59" s="71"/>
      <c r="K59" s="71"/>
      <c r="L59" s="71"/>
      <c r="M59" s="71"/>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IA59" s="21">
        <v>9</v>
      </c>
      <c r="IB59" s="21" t="s">
        <v>98</v>
      </c>
      <c r="IE59" s="22"/>
      <c r="IF59" s="22"/>
      <c r="IG59" s="22"/>
      <c r="IH59" s="22"/>
      <c r="II59" s="22"/>
    </row>
    <row r="60" spans="1:243" s="21" customFormat="1" ht="362.25">
      <c r="A60" s="60">
        <v>9.01</v>
      </c>
      <c r="B60" s="61" t="s">
        <v>99</v>
      </c>
      <c r="C60" s="34"/>
      <c r="D60" s="71"/>
      <c r="E60" s="71"/>
      <c r="F60" s="71"/>
      <c r="G60" s="71"/>
      <c r="H60" s="71"/>
      <c r="I60" s="71"/>
      <c r="J60" s="71"/>
      <c r="K60" s="71"/>
      <c r="L60" s="71"/>
      <c r="M60" s="71"/>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IA60" s="21">
        <v>9.01</v>
      </c>
      <c r="IB60" s="21" t="s">
        <v>99</v>
      </c>
      <c r="IE60" s="22"/>
      <c r="IF60" s="22"/>
      <c r="IG60" s="22"/>
      <c r="IH60" s="22"/>
      <c r="II60" s="22"/>
    </row>
    <row r="61" spans="1:243" s="21" customFormat="1" ht="15.75">
      <c r="A61" s="60">
        <v>9.02</v>
      </c>
      <c r="B61" s="61" t="s">
        <v>100</v>
      </c>
      <c r="C61" s="34"/>
      <c r="D61" s="71"/>
      <c r="E61" s="71"/>
      <c r="F61" s="71"/>
      <c r="G61" s="71"/>
      <c r="H61" s="71"/>
      <c r="I61" s="71"/>
      <c r="J61" s="71"/>
      <c r="K61" s="71"/>
      <c r="L61" s="71"/>
      <c r="M61" s="71"/>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IA61" s="21">
        <v>9.02</v>
      </c>
      <c r="IB61" s="21" t="s">
        <v>100</v>
      </c>
      <c r="IE61" s="22"/>
      <c r="IF61" s="22"/>
      <c r="IG61" s="22"/>
      <c r="IH61" s="22"/>
      <c r="II61" s="22"/>
    </row>
    <row r="62" spans="1:243" s="21" customFormat="1" ht="78.75">
      <c r="A62" s="60">
        <v>9.03</v>
      </c>
      <c r="B62" s="61" t="s">
        <v>101</v>
      </c>
      <c r="C62" s="34"/>
      <c r="D62" s="34">
        <v>25</v>
      </c>
      <c r="E62" s="62" t="s">
        <v>55</v>
      </c>
      <c r="F62" s="63">
        <v>380.49</v>
      </c>
      <c r="G62" s="46"/>
      <c r="H62" s="40"/>
      <c r="I62" s="41" t="s">
        <v>33</v>
      </c>
      <c r="J62" s="42">
        <f>IF(I62="Less(-)",-1,1)</f>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total_amount_ba($B$2,$D$2,D62,F62,J62,K62,M62)</f>
        <v>9512.25</v>
      </c>
      <c r="BB62" s="54">
        <f>BA62+SUM(N62:AZ62)</f>
        <v>9512.25</v>
      </c>
      <c r="BC62" s="59" t="str">
        <f>SpellNumber(L62,BB62)</f>
        <v>INR  Nine Thousand Five Hundred &amp; Twelve  and Paise Twenty Five Only</v>
      </c>
      <c r="IA62" s="21">
        <v>9.03</v>
      </c>
      <c r="IB62" s="21" t="s">
        <v>101</v>
      </c>
      <c r="ID62" s="21">
        <v>25</v>
      </c>
      <c r="IE62" s="22" t="s">
        <v>55</v>
      </c>
      <c r="IF62" s="22"/>
      <c r="IG62" s="22"/>
      <c r="IH62" s="22"/>
      <c r="II62" s="22"/>
    </row>
    <row r="63" spans="1:243" s="21" customFormat="1" ht="126">
      <c r="A63" s="60">
        <v>9.04</v>
      </c>
      <c r="B63" s="61" t="s">
        <v>102</v>
      </c>
      <c r="C63" s="34"/>
      <c r="D63" s="71"/>
      <c r="E63" s="71"/>
      <c r="F63" s="71"/>
      <c r="G63" s="71"/>
      <c r="H63" s="71"/>
      <c r="I63" s="71"/>
      <c r="J63" s="71"/>
      <c r="K63" s="71"/>
      <c r="L63" s="71"/>
      <c r="M63" s="71"/>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IA63" s="21">
        <v>9.04</v>
      </c>
      <c r="IB63" s="21" t="s">
        <v>102</v>
      </c>
      <c r="IE63" s="22"/>
      <c r="IF63" s="22"/>
      <c r="IG63" s="22"/>
      <c r="IH63" s="22"/>
      <c r="II63" s="22"/>
    </row>
    <row r="64" spans="1:243" s="21" customFormat="1" ht="78.75">
      <c r="A64" s="60">
        <v>9.05</v>
      </c>
      <c r="B64" s="61" t="s">
        <v>101</v>
      </c>
      <c r="C64" s="34"/>
      <c r="D64" s="34">
        <v>75</v>
      </c>
      <c r="E64" s="62" t="s">
        <v>55</v>
      </c>
      <c r="F64" s="63">
        <v>466.29</v>
      </c>
      <c r="G64" s="46"/>
      <c r="H64" s="40"/>
      <c r="I64" s="41" t="s">
        <v>33</v>
      </c>
      <c r="J64" s="42">
        <f>IF(I64="Less(-)",-1,1)</f>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total_amount_ba($B$2,$D$2,D64,F64,J64,K64,M64)</f>
        <v>34971.75</v>
      </c>
      <c r="BB64" s="54">
        <f>BA64+SUM(N64:AZ64)</f>
        <v>34971.75</v>
      </c>
      <c r="BC64" s="59" t="str">
        <f>SpellNumber(L64,BB64)</f>
        <v>INR  Thirty Four Thousand Nine Hundred &amp; Seventy One  and Paise Seventy Five Only</v>
      </c>
      <c r="IA64" s="21">
        <v>9.05</v>
      </c>
      <c r="IB64" s="21" t="s">
        <v>101</v>
      </c>
      <c r="ID64" s="21">
        <v>75</v>
      </c>
      <c r="IE64" s="22" t="s">
        <v>55</v>
      </c>
      <c r="IF64" s="22"/>
      <c r="IG64" s="22"/>
      <c r="IH64" s="22"/>
      <c r="II64" s="22"/>
    </row>
    <row r="65" spans="1:243" s="21" customFormat="1" ht="141.75">
      <c r="A65" s="60">
        <v>9.06</v>
      </c>
      <c r="B65" s="61" t="s">
        <v>103</v>
      </c>
      <c r="C65" s="34"/>
      <c r="D65" s="71"/>
      <c r="E65" s="71"/>
      <c r="F65" s="71"/>
      <c r="G65" s="71"/>
      <c r="H65" s="71"/>
      <c r="I65" s="71"/>
      <c r="J65" s="71"/>
      <c r="K65" s="71"/>
      <c r="L65" s="71"/>
      <c r="M65" s="71"/>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IA65" s="21">
        <v>9.06</v>
      </c>
      <c r="IB65" s="21" t="s">
        <v>103</v>
      </c>
      <c r="IE65" s="22"/>
      <c r="IF65" s="22"/>
      <c r="IG65" s="22"/>
      <c r="IH65" s="22"/>
      <c r="II65" s="22"/>
    </row>
    <row r="66" spans="1:243" s="21" customFormat="1" ht="47.25">
      <c r="A66" s="60">
        <v>9.07</v>
      </c>
      <c r="B66" s="61" t="s">
        <v>104</v>
      </c>
      <c r="C66" s="34"/>
      <c r="D66" s="34">
        <v>6</v>
      </c>
      <c r="E66" s="62" t="s">
        <v>43</v>
      </c>
      <c r="F66" s="63">
        <v>894.17</v>
      </c>
      <c r="G66" s="46"/>
      <c r="H66" s="40"/>
      <c r="I66" s="41" t="s">
        <v>33</v>
      </c>
      <c r="J66" s="42">
        <f>IF(I66="Less(-)",-1,1)</f>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total_amount_ba($B$2,$D$2,D66,F66,J66,K66,M66)</f>
        <v>5365.02</v>
      </c>
      <c r="BB66" s="54">
        <f>BA66+SUM(N66:AZ66)</f>
        <v>5365.02</v>
      </c>
      <c r="BC66" s="59" t="str">
        <f>SpellNumber(L66,BB66)</f>
        <v>INR  Five Thousand Three Hundred &amp; Sixty Five  and Paise Two Only</v>
      </c>
      <c r="IA66" s="21">
        <v>9.07</v>
      </c>
      <c r="IB66" s="21" t="s">
        <v>104</v>
      </c>
      <c r="ID66" s="21">
        <v>6</v>
      </c>
      <c r="IE66" s="22" t="s">
        <v>43</v>
      </c>
      <c r="IF66" s="22"/>
      <c r="IG66" s="22"/>
      <c r="IH66" s="22"/>
      <c r="II66" s="22"/>
    </row>
    <row r="67" spans="1:243" s="21" customFormat="1" ht="110.25">
      <c r="A67" s="60">
        <v>9.08</v>
      </c>
      <c r="B67" s="61" t="s">
        <v>105</v>
      </c>
      <c r="C67" s="34"/>
      <c r="D67" s="71"/>
      <c r="E67" s="71"/>
      <c r="F67" s="71"/>
      <c r="G67" s="71"/>
      <c r="H67" s="71"/>
      <c r="I67" s="71"/>
      <c r="J67" s="71"/>
      <c r="K67" s="71"/>
      <c r="L67" s="71"/>
      <c r="M67" s="71"/>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IA67" s="21">
        <v>9.08</v>
      </c>
      <c r="IB67" s="21" t="s">
        <v>105</v>
      </c>
      <c r="IE67" s="22"/>
      <c r="IF67" s="22"/>
      <c r="IG67" s="22"/>
      <c r="IH67" s="22"/>
      <c r="II67" s="22"/>
    </row>
    <row r="68" spans="1:243" s="21" customFormat="1" ht="28.5">
      <c r="A68" s="60">
        <v>9.09</v>
      </c>
      <c r="B68" s="61" t="s">
        <v>106</v>
      </c>
      <c r="C68" s="34"/>
      <c r="D68" s="34">
        <v>40</v>
      </c>
      <c r="E68" s="62" t="s">
        <v>44</v>
      </c>
      <c r="F68" s="63">
        <v>74.75</v>
      </c>
      <c r="G68" s="46"/>
      <c r="H68" s="40"/>
      <c r="I68" s="41" t="s">
        <v>33</v>
      </c>
      <c r="J68" s="42">
        <f>IF(I68="Less(-)",-1,1)</f>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total_amount_ba($B$2,$D$2,D68,F68,J68,K68,M68)</f>
        <v>2990</v>
      </c>
      <c r="BB68" s="54">
        <f>BA68+SUM(N68:AZ68)</f>
        <v>2990</v>
      </c>
      <c r="BC68" s="59" t="str">
        <f>SpellNumber(L68,BB68)</f>
        <v>INR  Two Thousand Nine Hundred &amp; Ninety  Only</v>
      </c>
      <c r="IA68" s="21">
        <v>9.09</v>
      </c>
      <c r="IB68" s="21" t="s">
        <v>106</v>
      </c>
      <c r="ID68" s="21">
        <v>40</v>
      </c>
      <c r="IE68" s="22" t="s">
        <v>44</v>
      </c>
      <c r="IF68" s="22"/>
      <c r="IG68" s="22"/>
      <c r="IH68" s="22"/>
      <c r="II68" s="22"/>
    </row>
    <row r="69" spans="1:243" s="21" customFormat="1" ht="78.75">
      <c r="A69" s="64">
        <v>9.1</v>
      </c>
      <c r="B69" s="61" t="s">
        <v>107</v>
      </c>
      <c r="C69" s="34"/>
      <c r="D69" s="71"/>
      <c r="E69" s="71"/>
      <c r="F69" s="71"/>
      <c r="G69" s="71"/>
      <c r="H69" s="71"/>
      <c r="I69" s="71"/>
      <c r="J69" s="71"/>
      <c r="K69" s="71"/>
      <c r="L69" s="71"/>
      <c r="M69" s="71"/>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IA69" s="21">
        <v>9.1</v>
      </c>
      <c r="IB69" s="21" t="s">
        <v>107</v>
      </c>
      <c r="IE69" s="22"/>
      <c r="IF69" s="22"/>
      <c r="IG69" s="22"/>
      <c r="IH69" s="22"/>
      <c r="II69" s="22"/>
    </row>
    <row r="70" spans="1:243" s="21" customFormat="1" ht="38.25" customHeight="1">
      <c r="A70" s="60">
        <v>9.11</v>
      </c>
      <c r="B70" s="61" t="s">
        <v>108</v>
      </c>
      <c r="C70" s="34"/>
      <c r="D70" s="34">
        <v>50</v>
      </c>
      <c r="E70" s="62" t="s">
        <v>47</v>
      </c>
      <c r="F70" s="63">
        <v>64.49</v>
      </c>
      <c r="G70" s="46"/>
      <c r="H70" s="40"/>
      <c r="I70" s="41" t="s">
        <v>33</v>
      </c>
      <c r="J70" s="42">
        <f>IF(I70="Less(-)",-1,1)</f>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total_amount_ba($B$2,$D$2,D70,F70,J70,K70,M70)</f>
        <v>3224.5</v>
      </c>
      <c r="BB70" s="54">
        <f>BA70+SUM(N70:AZ70)</f>
        <v>3224.5</v>
      </c>
      <c r="BC70" s="59" t="str">
        <f>SpellNumber(L70,BB70)</f>
        <v>INR  Three Thousand Two Hundred &amp; Twenty Four  and Paise Fifty Only</v>
      </c>
      <c r="IA70" s="21">
        <v>9.11</v>
      </c>
      <c r="IB70" s="21" t="s">
        <v>108</v>
      </c>
      <c r="ID70" s="21">
        <v>50</v>
      </c>
      <c r="IE70" s="22" t="s">
        <v>47</v>
      </c>
      <c r="IF70" s="22"/>
      <c r="IG70" s="22"/>
      <c r="IH70" s="22"/>
      <c r="II70" s="22"/>
    </row>
    <row r="71" spans="1:55" ht="57">
      <c r="A71" s="47" t="s">
        <v>35</v>
      </c>
      <c r="B71" s="48"/>
      <c r="C71" s="49"/>
      <c r="D71" s="35"/>
      <c r="E71" s="35"/>
      <c r="F71" s="35"/>
      <c r="G71" s="35"/>
      <c r="H71" s="50"/>
      <c r="I71" s="50"/>
      <c r="J71" s="50"/>
      <c r="K71" s="50"/>
      <c r="L71" s="5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58">
        <f>SUM(BA13:BA70)</f>
        <v>551824.73</v>
      </c>
      <c r="BB71" s="58">
        <f>SUM(BB13:BB70)</f>
        <v>551824.73</v>
      </c>
      <c r="BC71" s="65" t="str">
        <f>SpellNumber($E$2,BB71)</f>
        <v>INR  Five Lakh Fifty One Thousand Eight Hundred &amp; Twenty Four  and Paise Seventy Three Only</v>
      </c>
    </row>
    <row r="72" spans="1:55" ht="46.5" customHeight="1">
      <c r="A72" s="24" t="s">
        <v>36</v>
      </c>
      <c r="B72" s="25"/>
      <c r="C72" s="26"/>
      <c r="D72" s="27"/>
      <c r="E72" s="36" t="s">
        <v>45</v>
      </c>
      <c r="F72" s="37"/>
      <c r="G72" s="28"/>
      <c r="H72" s="29"/>
      <c r="I72" s="29"/>
      <c r="J72" s="29"/>
      <c r="K72" s="30"/>
      <c r="L72" s="31"/>
      <c r="M72" s="32"/>
      <c r="N72" s="33"/>
      <c r="O72" s="21"/>
      <c r="P72" s="21"/>
      <c r="Q72" s="21"/>
      <c r="R72" s="21"/>
      <c r="S72" s="21"/>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56">
        <f>IF(ISBLANK(F72),0,IF(E72="Excess (+)",ROUND(BA71+(BA71*F72),2),IF(E72="Less (-)",ROUND(BA71+(BA71*F72*(-1)),2),IF(E72="At Par",BA71,0))))</f>
        <v>0</v>
      </c>
      <c r="BB72" s="57">
        <f>ROUND(BA72,0)</f>
        <v>0</v>
      </c>
      <c r="BC72" s="39" t="str">
        <f>SpellNumber($E$2,BB72)</f>
        <v>INR Zero Only</v>
      </c>
    </row>
    <row r="73" spans="1:55" ht="45.75" customHeight="1">
      <c r="A73" s="23" t="s">
        <v>37</v>
      </c>
      <c r="B73" s="23"/>
      <c r="C73" s="66" t="str">
        <f>SpellNumber($E$2,BB72)</f>
        <v>INR Zero Only</v>
      </c>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row>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sheetData>
  <sheetProtection password="8F23" sheet="1"/>
  <mergeCells count="40">
    <mergeCell ref="D60:BC60"/>
    <mergeCell ref="D61:BC61"/>
    <mergeCell ref="D63:BC63"/>
    <mergeCell ref="D65:BC65"/>
    <mergeCell ref="D67:BC67"/>
    <mergeCell ref="D69:BC69"/>
    <mergeCell ref="D49:BC49"/>
    <mergeCell ref="D51:BC51"/>
    <mergeCell ref="D52:BC52"/>
    <mergeCell ref="D54:BC54"/>
    <mergeCell ref="D55:BC55"/>
    <mergeCell ref="D59:BC59"/>
    <mergeCell ref="D38:BC38"/>
    <mergeCell ref="D39:BC39"/>
    <mergeCell ref="D41:BC41"/>
    <mergeCell ref="D43:BC43"/>
    <mergeCell ref="D45:BC45"/>
    <mergeCell ref="D47:BC47"/>
    <mergeCell ref="D27:BC27"/>
    <mergeCell ref="D29:BC29"/>
    <mergeCell ref="D31:BC31"/>
    <mergeCell ref="D32:BC32"/>
    <mergeCell ref="D34:BC34"/>
    <mergeCell ref="D36:BC36"/>
    <mergeCell ref="D17:BC17"/>
    <mergeCell ref="D19:BC19"/>
    <mergeCell ref="D20:BC20"/>
    <mergeCell ref="D22:BC22"/>
    <mergeCell ref="D23:BC23"/>
    <mergeCell ref="D25:BC25"/>
    <mergeCell ref="C73:BC73"/>
    <mergeCell ref="A1:L1"/>
    <mergeCell ref="A4:BC4"/>
    <mergeCell ref="A5:BC5"/>
    <mergeCell ref="A6:BC6"/>
    <mergeCell ref="A7:BC7"/>
    <mergeCell ref="A9:BC9"/>
    <mergeCell ref="D13:BC13"/>
    <mergeCell ref="B8:BC8"/>
    <mergeCell ref="D15:BC1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2">
      <formula1>IF(E72="Select",-1,IF(E72="At Par",0,0))</formula1>
      <formula2>IF(E72="Select",-1,IF(E72="At Par",0,0.99))</formula2>
    </dataValidation>
    <dataValidation type="list" allowBlank="1" showErrorMessage="1" sqref="E7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
      <formula1>0</formula1>
      <formula2>IF(#REF!&lt;&gt;"Select",99.9,0)</formula2>
    </dataValidation>
    <dataValidation allowBlank="1" showInputMessage="1" showErrorMessage="1" promptTitle="Units" prompt="Please enter Units in text" sqref="D14:E14 D16:E16 D18:E18 D21:E21 D24:E24 D26:E26 D28:E28 D30:E30 D33:E33 D35:E35 D37:E37 D40:E40 D42:E42 D44:E44 D46:E46 D48:E48 D50:E50 D53:E53 D56:E58 D62:E62 D64:E64 D66:E66 D68:E68 D70:E70">
      <formula1>0</formula1>
      <formula2>0</formula2>
    </dataValidation>
    <dataValidation type="decimal" allowBlank="1" showInputMessage="1" showErrorMessage="1" promptTitle="Quantity" prompt="Please enter the Quantity for this item. " errorTitle="Invalid Entry" error="Only Numeric Values are allowed. " sqref="F14 F16 F18 F21 F24 F26 F28 F30 F33 F35 F37 F40 F42 F44 F46 F48 F50 F53 F56:F58 F62 F64 F66 F68 F70">
      <formula1>0</formula1>
      <formula2>999999999999999</formula2>
    </dataValidation>
    <dataValidation type="list" allowBlank="1" showErrorMessage="1" sqref="D13 K14 D15 K16 D17 K18 D19:D20 K21 D22:D23 K24 D25 K26 D27 K28 D29 K30 D31:D32 K33 D34 K35 D36 K37 D38:D39 K40 D41 K42 D43 K44 D45 K46 D47 K48 D49 K50 D51:D52 K53 D54:D55 K56:K58 D59:D61 K62 D63 K64 D65 K66 D67 K68 K70 D6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4:H24 G26:H26 G28:H28 G30:H30 G33:H33 G35:H35 G37:H37 G40:H40 G42:H42 G44:H44 G46:H46 G48:H48 G50:H50 G53:H53 G56:H58 G62:H62 G64:H64 G66:H66 G68:H68 G70:H70">
      <formula1>0</formula1>
      <formula2>999999999999999</formula2>
    </dataValidation>
    <dataValidation allowBlank="1" showInputMessage="1" showErrorMessage="1" promptTitle="Addition / Deduction" prompt="Please Choose the correct One" sqref="J14 J16 J18 J21 J24 J26 J28 J30 J33 J35 J37 J40 J42 J44 J46 J48 J50 J53 J56:J58 J62 J64 J66 J68 J70">
      <formula1>0</formula1>
      <formula2>0</formula2>
    </dataValidation>
    <dataValidation type="list" showErrorMessage="1" sqref="I14 I16 I18 I21 I24 I26 I28 I30 I33 I35 I37 I40 I42 I44 I46 I48 I50 I53 I56:I58 I62 I64 I66 I68 I7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4:O24 N26:O26 N28:O28 N30:O30 N33:O33 N35:O35 N37:O37 N40:O40 N42:O42 N44:O44 N46:O46 N48:O48 N50:O50 N53:O53 N56:O58 N62:O62 N64:O64 N66:O66 N68:O68 N70:O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4 R26 R28 R30 R33 R35 R37 R40 R42 R44 R46 R48 R50 R53 R56:R58 R62 R64 R66 R68 R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4 Q26 Q28 Q30 Q33 Q35 Q37 Q40 Q42 Q44 Q46 Q48 Q50 Q53 Q56:Q58 Q62 Q64 Q66 Q68 Q7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4 M26 M28 M30 M33 M35 M37 M40 M42 M44 M46 M48 M50 M53 M56:M58 M62 M64 M66 M68 M70">
      <formula1>0</formula1>
      <formula2>999999999999999</formula2>
    </dataValidation>
    <dataValidation type="list" allowBlank="1" showInputMessage="1" showErrorMessage="1" sqref="L63 L64 L65 L66 L67 L68 L13 L14 L15 L16 L17 L18 L19 L20 L21 L22 L23 L24 L25 L26 L27 L28 L29 L30 L31 L32 L33 L34 L35 L36 L37 L38 L39 L40 L41 L42 L43 L44 L45 L46 L47 L48 L49 L50 L51 L52 L53 L54 L55 L56 L57 L58 L59 L60 L61 L62 L70 L6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0">
      <formula1>0</formula1>
      <formula2>0</formula2>
    </dataValidation>
    <dataValidation type="decimal" allowBlank="1" showErrorMessage="1" errorTitle="Invalid Entry" error="Only Numeric Values are allowed. " sqref="A13:A70">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2022-12-27T10:12:13Z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