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'BoQ1'!$A$11:$BC$80</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<sst xmlns="http://schemas.openxmlformats.org/spreadsheetml/2006/main" count="530" uniqueCount="191">
  <si>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</si>
  <si>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</si>
  <si>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</si>
  <si>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</si>
  <si>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</si>
  <si>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</si>
  <si>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</si>
  <si>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</si>
  <si>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</si>
  <si>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</si>
  <si>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</si>
  <si>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</si>
  <si>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</si>
  <si>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</si>
  <si>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</si>
  <si>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</si>
  <si>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</si>
  <si>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</si>
  <si>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</si>
  <si>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</si>
  <si>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</si>
  <si>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</si>
  <si>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</si>
  <si>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</si>
  <si>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</si>
  <si>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</si>
  <si>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</si>
  <si>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</si>
  <si>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</si>
  <si>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</si>
  <si>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</si>
  <si>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</si>
  <si>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</si>
  <si>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</si>
  <si>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</si>
  <si>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</si>
  <si>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</si>
  <si>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</si>
  <si>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</si>
  <si>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</si>
  <si>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</si>
  <si>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</si>
  <si>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</si>
  <si>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</si>
  <si>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</si>
  <si>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</si>
  <si>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</si>
  <si>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</si>
  <si>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</si>
  <si>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</si>
  <si>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</si>
  <si>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</si>
  <si>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</si>
  <si>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</si>
  <si>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</si>
  <si>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</si>
  <si>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</si>
  <si>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</si>
  <si>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</si>
  <si>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</si>
  <si>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</si>
  <si>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</si>
  <si>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</si>
  <si>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</si>
  <si>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</si>
  <si>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</si>
  <si>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</si>
  <si>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</si>
  <si>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</si>
  <si>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</si>
  <si>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</si>
  <si>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</si>
  <si>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</si>
  <si>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</si>
  <si>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</si>
  <si>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</si>
  <si>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Half brick masonry with common burnt clay F.P.S. (non modular) bricks of class designation 7.5 in superstructure above plinth level up to floor V level.</t>
  </si>
  <si>
    <t>Cement mortar 1:4 (1 cement :4 coarse sand)</t>
  </si>
  <si>
    <t>125 mm</t>
  </si>
  <si>
    <t>Two or more coats on new work</t>
  </si>
  <si>
    <t>300x16 mm</t>
  </si>
  <si>
    <t>250x10 mm</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</si>
  <si>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</si>
  <si>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</si>
  <si>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</si>
  <si>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</si>
  <si>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Dismantling doors, windows and clerestory windows (steel or wood) shutter including chowkhats, architrave, holdfasts etc. complete and stacking within 50 metres lead :</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</si>
  <si>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</si>
  <si>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</si>
  <si>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</si>
  <si>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</si>
  <si>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</si>
  <si>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</si>
  <si>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</si>
  <si>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</si>
  <si>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</si>
  <si>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</si>
  <si>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</si>
  <si>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</si>
  <si>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</si>
  <si>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</si>
  <si>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</si>
  <si>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</si>
  <si>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</si>
  <si>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</si>
  <si>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</si>
  <si>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</si>
  <si>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</si>
  <si>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</si>
  <si>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</si>
  <si>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</si>
  <si>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</si>
  <si>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</si>
  <si>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</si>
  <si>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</si>
  <si>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</si>
  <si>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</si>
  <si>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</si>
  <si>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</si>
  <si>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</si>
  <si>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</si>
  <si>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</si>
  <si>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</si>
  <si>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</si>
  <si>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</si>
  <si>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</si>
  <si>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</si>
  <si>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</si>
  <si>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</si>
  <si>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</si>
  <si>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</si>
  <si>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</si>
  <si>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</si>
  <si>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</si>
  <si>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</si>
  <si>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</si>
  <si>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</si>
  <si>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</si>
  <si>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</si>
  <si>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</si>
  <si>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</si>
  <si>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</si>
  <si>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</si>
  <si>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Providing and laying in position cement concrete of specified grade excluding the cost of centering and shuttering - All work up to plinth level :</t>
  </si>
  <si>
    <t>Brick work with common burnt clay F.P.S. (non modular) bricks of class designation 7.5 in superstructure above plinth level up to floor V level in all shapes and sizes in :</t>
  </si>
  <si>
    <t>Cement mortar 1:6 (1 cement : 6 coarse sand)</t>
  </si>
  <si>
    <t>Providing and fixing ISI marked oxidised M.S. tower bolt black finish, (Barrel type) with necessary screws etc. complete :</t>
  </si>
  <si>
    <t>Providing and fixing ISI marked oxidised M.S. handles conforming to IS:4992 with necessary screws etc. complete :</t>
  </si>
  <si>
    <t>STEEL WORK</t>
  </si>
  <si>
    <t>FLOORING</t>
  </si>
  <si>
    <t>Demolishing cement concrete manually/ by mechanical means including disposal of material within 50 metres lead as per direction of Engineer - in - charge.</t>
  </si>
  <si>
    <t>Nominal concrete 1:3:6 or richer mix (i/c equivalent design mix)</t>
  </si>
  <si>
    <t>Of area 3 sq. metres and below</t>
  </si>
  <si>
    <t>Name of Work: Providing Access to computer centre basement from back side.</t>
  </si>
  <si>
    <t>Contract No:   34/C/D2/2022-23/01</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</si>
  <si>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</si>
  <si>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</si>
  <si>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</si>
  <si>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CEMENT CONCRETE (CAST IN SITU)</t>
  </si>
  <si>
    <t>1:4:8 (1 Cement : 4 coarse sand (zone-III) derived from natural sources : 8 graded stone aggregate 40 mm nominal size derived from natural sources)</t>
  </si>
  <si>
    <t>Providing and laying in position specified grade of reinforced cement concrete, excluding the cost of centering, shuttering, finishing and reinforcement - All work up to plinth level :</t>
  </si>
  <si>
    <t>1:1.5:3 (1 cement : 1.5 coarse sand (zone-III) derived from natural sources : 3 graded stone aggregate 20 mm nominal size de rived from natural sources)</t>
  </si>
  <si>
    <t>Lintels, beams, plinth beams, girders, bressumers and cantilevers</t>
  </si>
  <si>
    <t>WOOD AND P. V. C. WORK</t>
  </si>
  <si>
    <t>Providing and fixing ISI marked oxidised M.S. sliding door bolts with nuts and screws etc. complete :</t>
  </si>
  <si>
    <t>200x10 mm</t>
  </si>
  <si>
    <t>Providing and fixing 1 mm thick M.S. sheet sliding-shutters, with frame and diagonal braces of 40x40x6 mm angle iron, 3 mm M.S. gusset plates at the junctions and corners, 25 mm dia pulley, 40x40x6 mm angle and T- iron guide at the top and bottom respectively, including applying a priming coat of approved steel primer</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</si>
  <si>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</si>
  <si>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</si>
  <si>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</si>
  <si>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</si>
  <si>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</si>
  <si>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120 mm</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</si>
  <si>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</si>
  <si>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</si>
  <si>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Extra for providing and fixing wind ties of 40x 6 mm flat iron section.</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</si>
  <si>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</si>
  <si>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flat</t>
  </si>
  <si>
    <t>12 mm cement plaster of mix :</t>
  </si>
  <si>
    <t>1:6 (1 cement: 6 fine sand)</t>
  </si>
  <si>
    <t>15 mm cement plaster on the rough side of single or half brick wall of mix :</t>
  </si>
  <si>
    <t>Distempering with oil bound washable distemper of approved brand and manufacture to give an even shade :</t>
  </si>
  <si>
    <t>Finishing walls with Acrylic Smooth exterior paint of required shade :</t>
  </si>
  <si>
    <t>Old work (One or more coat applied @ 0.90 ltr/10 sqm).</t>
  </si>
  <si>
    <t>Dismantling and Demolishing</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</si>
  <si>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</si>
  <si>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</si>
  <si>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</si>
  <si>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steel work in built up sections in angles, tees, flats and channels including all gusset plates, bolts, nuts, cutting rivets, welding etc. including dismembering and stacking within 50 metres lead.</t>
  </si>
  <si>
    <t>Dismantling of flushing cistern of all types (C.I./PVC/Vitrious China) including stacking of useful materials near the site and disposal of unserviceable materials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</si>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</sst>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0"/>
  <sheetViews>
    <sheetView showGridLines="0" zoomScale="85" zoomScaleNormal="85" zoomScalePageLayoutView="0" workbookViewId="0" topLeftCell="A1">
      <selection activeCell="D14" sqref="D14:BC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75</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153</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154</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155</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155</v>
      </c>
      <c r="IC13" s="22" t="s">
        <v>55</v>
      </c>
      <c r="IE13" s="23"/>
      <c r="IF13" s="23" t="s">
        <v>34</v>
      </c>
      <c r="IG13" s="23" t="s">
        <v>35</v>
      </c>
      <c r="IH13" s="23">
        <v>10</v>
      </c>
      <c r="II13" s="23" t="s">
        <v>36</v>
      </c>
    </row>
    <row r="14" spans="1:243" s="22" customFormat="1" ht="156.75">
      <c r="A14" s="59">
        <v>1.01</v>
      </c>
      <c r="B14" s="64" t="s">
        <v>156</v>
      </c>
      <c r="C14" s="39" t="s">
        <v>56</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156</v>
      </c>
      <c r="IC14" s="22" t="s">
        <v>56</v>
      </c>
      <c r="IE14" s="23"/>
      <c r="IF14" s="23" t="s">
        <v>40</v>
      </c>
      <c r="IG14" s="23" t="s">
        <v>35</v>
      </c>
      <c r="IH14" s="23">
        <v>123.223</v>
      </c>
      <c r="II14" s="23" t="s">
        <v>37</v>
      </c>
    </row>
    <row r="15" spans="1:243" s="22" customFormat="1" ht="28.5">
      <c r="A15" s="59">
        <v>1.02</v>
      </c>
      <c r="B15" s="60" t="s">
        <v>157</v>
      </c>
      <c r="C15" s="39" t="s">
        <v>57</v>
      </c>
      <c r="D15" s="61">
        <v>10</v>
      </c>
      <c r="E15" s="62" t="s">
        <v>64</v>
      </c>
      <c r="F15" s="63">
        <v>251.51</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2515</v>
      </c>
      <c r="BB15" s="54">
        <f>BA15+SUM(N15:AZ15)</f>
        <v>2515</v>
      </c>
      <c r="BC15" s="50" t="str">
        <f>SpellNumber(L15,BB15)</f>
        <v>INR  Two Thousand Five Hundred &amp; Fifteen  Only</v>
      </c>
      <c r="IA15" s="22">
        <v>1.02</v>
      </c>
      <c r="IB15" s="22" t="s">
        <v>157</v>
      </c>
      <c r="IC15" s="22" t="s">
        <v>57</v>
      </c>
      <c r="ID15" s="22">
        <v>10</v>
      </c>
      <c r="IE15" s="23" t="s">
        <v>64</v>
      </c>
      <c r="IF15" s="23" t="s">
        <v>41</v>
      </c>
      <c r="IG15" s="23" t="s">
        <v>42</v>
      </c>
      <c r="IH15" s="23">
        <v>213</v>
      </c>
      <c r="II15" s="23" t="s">
        <v>37</v>
      </c>
    </row>
    <row r="16" spans="1:243" s="22" customFormat="1" ht="15.75">
      <c r="A16" s="59">
        <v>2</v>
      </c>
      <c r="B16" s="60" t="s">
        <v>158</v>
      </c>
      <c r="C16" s="39" t="s">
        <v>87</v>
      </c>
      <c r="D16" s="71"/>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A16" s="22">
        <v>2</v>
      </c>
      <c r="IB16" s="22" t="s">
        <v>158</v>
      </c>
      <c r="IC16" s="22" t="s">
        <v>87</v>
      </c>
      <c r="IE16" s="23"/>
      <c r="IF16" s="23"/>
      <c r="IG16" s="23"/>
      <c r="IH16" s="23"/>
      <c r="II16" s="23"/>
    </row>
    <row r="17" spans="1:243" s="22" customFormat="1" ht="71.25">
      <c r="A17" s="59">
        <v>2.01</v>
      </c>
      <c r="B17" s="60" t="s">
        <v>143</v>
      </c>
      <c r="C17" s="39" t="s">
        <v>58</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2.01</v>
      </c>
      <c r="IB17" s="22" t="s">
        <v>143</v>
      </c>
      <c r="IC17" s="22" t="s">
        <v>58</v>
      </c>
      <c r="IE17" s="23"/>
      <c r="IF17" s="23"/>
      <c r="IG17" s="23"/>
      <c r="IH17" s="23"/>
      <c r="II17" s="23"/>
    </row>
    <row r="18" spans="1:243" s="22" customFormat="1" ht="71.25">
      <c r="A18" s="59">
        <v>2.02</v>
      </c>
      <c r="B18" s="60" t="s">
        <v>159</v>
      </c>
      <c r="C18" s="39" t="s">
        <v>88</v>
      </c>
      <c r="D18" s="61">
        <v>8</v>
      </c>
      <c r="E18" s="62" t="s">
        <v>64</v>
      </c>
      <c r="F18" s="63">
        <v>5546.73</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44374</v>
      </c>
      <c r="BB18" s="54">
        <f>BA18+SUM(N18:AZ18)</f>
        <v>44374</v>
      </c>
      <c r="BC18" s="50" t="str">
        <f>SpellNumber(L18,BB18)</f>
        <v>INR  Forty Four Thousand Three Hundred &amp; Seventy Four  Only</v>
      </c>
      <c r="IA18" s="22">
        <v>2.02</v>
      </c>
      <c r="IB18" s="22" t="s">
        <v>159</v>
      </c>
      <c r="IC18" s="22" t="s">
        <v>88</v>
      </c>
      <c r="ID18" s="22">
        <v>8</v>
      </c>
      <c r="IE18" s="23" t="s">
        <v>64</v>
      </c>
      <c r="IF18" s="23"/>
      <c r="IG18" s="23"/>
      <c r="IH18" s="23"/>
      <c r="II18" s="23"/>
    </row>
    <row r="19" spans="1:243" s="22" customFormat="1" ht="15.75">
      <c r="A19" s="59">
        <v>3</v>
      </c>
      <c r="B19" s="60" t="s">
        <v>68</v>
      </c>
      <c r="C19" s="39" t="s">
        <v>89</v>
      </c>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3"/>
      <c r="IA19" s="22">
        <v>3</v>
      </c>
      <c r="IB19" s="22" t="s">
        <v>68</v>
      </c>
      <c r="IC19" s="22" t="s">
        <v>89</v>
      </c>
      <c r="IE19" s="23"/>
      <c r="IF19" s="23"/>
      <c r="IG19" s="23"/>
      <c r="IH19" s="23"/>
      <c r="II19" s="23"/>
    </row>
    <row r="20" spans="1:243" s="22" customFormat="1" ht="30.75" customHeight="1">
      <c r="A20" s="59">
        <v>3.01</v>
      </c>
      <c r="B20" s="60" t="s">
        <v>160</v>
      </c>
      <c r="C20" s="39" t="s">
        <v>59</v>
      </c>
      <c r="D20" s="71"/>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3"/>
      <c r="IA20" s="22">
        <v>3.01</v>
      </c>
      <c r="IB20" s="22" t="s">
        <v>160</v>
      </c>
      <c r="IC20" s="22" t="s">
        <v>59</v>
      </c>
      <c r="IE20" s="23"/>
      <c r="IF20" s="23" t="s">
        <v>34</v>
      </c>
      <c r="IG20" s="23" t="s">
        <v>43</v>
      </c>
      <c r="IH20" s="23">
        <v>10</v>
      </c>
      <c r="II20" s="23" t="s">
        <v>37</v>
      </c>
    </row>
    <row r="21" spans="1:243" s="22" customFormat="1" ht="71.25">
      <c r="A21" s="59">
        <v>3.02</v>
      </c>
      <c r="B21" s="60" t="s">
        <v>161</v>
      </c>
      <c r="C21" s="39" t="s">
        <v>90</v>
      </c>
      <c r="D21" s="61">
        <v>4</v>
      </c>
      <c r="E21" s="62" t="s">
        <v>64</v>
      </c>
      <c r="F21" s="63">
        <v>7333.8</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29335</v>
      </c>
      <c r="BB21" s="54">
        <f>BA21+SUM(N21:AZ21)</f>
        <v>29335</v>
      </c>
      <c r="BC21" s="50" t="str">
        <f>SpellNumber(L21,BB21)</f>
        <v>INR  Twenty Nine Thousand Three Hundred &amp; Thirty Five  Only</v>
      </c>
      <c r="IA21" s="22">
        <v>3.02</v>
      </c>
      <c r="IB21" s="22" t="s">
        <v>161</v>
      </c>
      <c r="IC21" s="22" t="s">
        <v>90</v>
      </c>
      <c r="ID21" s="22">
        <v>4</v>
      </c>
      <c r="IE21" s="23" t="s">
        <v>64</v>
      </c>
      <c r="IF21" s="23"/>
      <c r="IG21" s="23"/>
      <c r="IH21" s="23"/>
      <c r="II21" s="23"/>
    </row>
    <row r="22" spans="1:243" s="22" customFormat="1" ht="42.75">
      <c r="A22" s="59">
        <v>3.03</v>
      </c>
      <c r="B22" s="60" t="s">
        <v>69</v>
      </c>
      <c r="C22" s="39" t="s">
        <v>60</v>
      </c>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22">
        <v>3.03</v>
      </c>
      <c r="IB22" s="22" t="s">
        <v>69</v>
      </c>
      <c r="IC22" s="22" t="s">
        <v>60</v>
      </c>
      <c r="IE22" s="23"/>
      <c r="IF22" s="23" t="s">
        <v>40</v>
      </c>
      <c r="IG22" s="23" t="s">
        <v>35</v>
      </c>
      <c r="IH22" s="23">
        <v>123.223</v>
      </c>
      <c r="II22" s="23" t="s">
        <v>37</v>
      </c>
    </row>
    <row r="23" spans="1:243" s="22" customFormat="1" ht="28.5">
      <c r="A23" s="59">
        <v>3.04</v>
      </c>
      <c r="B23" s="60" t="s">
        <v>162</v>
      </c>
      <c r="C23" s="39" t="s">
        <v>91</v>
      </c>
      <c r="D23" s="61">
        <v>3</v>
      </c>
      <c r="E23" s="62" t="s">
        <v>52</v>
      </c>
      <c r="F23" s="63">
        <v>533.4</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ROUND(total_amount_ba($B$2,$D$2,D23,F23,J23,K23,M23),0)</f>
        <v>1600</v>
      </c>
      <c r="BB23" s="54">
        <f>BA23+SUM(N23:AZ23)</f>
        <v>1600</v>
      </c>
      <c r="BC23" s="50" t="str">
        <f>SpellNumber(L23,BB23)</f>
        <v>INR  One Thousand Six Hundred    Only</v>
      </c>
      <c r="IA23" s="22">
        <v>3.04</v>
      </c>
      <c r="IB23" s="22" t="s">
        <v>162</v>
      </c>
      <c r="IC23" s="22" t="s">
        <v>91</v>
      </c>
      <c r="ID23" s="22">
        <v>3</v>
      </c>
      <c r="IE23" s="23" t="s">
        <v>52</v>
      </c>
      <c r="IF23" s="23" t="s">
        <v>44</v>
      </c>
      <c r="IG23" s="23" t="s">
        <v>45</v>
      </c>
      <c r="IH23" s="23">
        <v>10</v>
      </c>
      <c r="II23" s="23" t="s">
        <v>37</v>
      </c>
    </row>
    <row r="24" spans="1:243" s="22" customFormat="1" ht="71.25">
      <c r="A24" s="59">
        <v>3.05</v>
      </c>
      <c r="B24" s="60" t="s">
        <v>70</v>
      </c>
      <c r="C24" s="39" t="s">
        <v>92</v>
      </c>
      <c r="D24" s="71"/>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3"/>
      <c r="IA24" s="22">
        <v>3.05</v>
      </c>
      <c r="IB24" s="22" t="s">
        <v>70</v>
      </c>
      <c r="IC24" s="22" t="s">
        <v>92</v>
      </c>
      <c r="IE24" s="23"/>
      <c r="IF24" s="23"/>
      <c r="IG24" s="23"/>
      <c r="IH24" s="23"/>
      <c r="II24" s="23"/>
    </row>
    <row r="25" spans="1:243" s="22" customFormat="1" ht="28.5">
      <c r="A25" s="59">
        <v>3.06</v>
      </c>
      <c r="B25" s="60" t="s">
        <v>71</v>
      </c>
      <c r="C25" s="39" t="s">
        <v>93</v>
      </c>
      <c r="D25" s="61">
        <v>150</v>
      </c>
      <c r="E25" s="62" t="s">
        <v>66</v>
      </c>
      <c r="F25" s="63">
        <v>78.6</v>
      </c>
      <c r="G25" s="40"/>
      <c r="H25" s="24"/>
      <c r="I25" s="47" t="s">
        <v>38</v>
      </c>
      <c r="J25" s="48">
        <f>IF(I25="Less(-)",-1,1)</f>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ROUND(total_amount_ba($B$2,$D$2,D25,F25,J25,K25,M25),0)</f>
        <v>11790</v>
      </c>
      <c r="BB25" s="54">
        <f>BA25+SUM(N25:AZ25)</f>
        <v>11790</v>
      </c>
      <c r="BC25" s="50" t="str">
        <f>SpellNumber(L25,BB25)</f>
        <v>INR  Eleven Thousand Seven Hundred &amp; Ninety  Only</v>
      </c>
      <c r="IA25" s="22">
        <v>3.06</v>
      </c>
      <c r="IB25" s="22" t="s">
        <v>71</v>
      </c>
      <c r="IC25" s="22" t="s">
        <v>93</v>
      </c>
      <c r="ID25" s="22">
        <v>150</v>
      </c>
      <c r="IE25" s="23" t="s">
        <v>66</v>
      </c>
      <c r="IF25" s="23" t="s">
        <v>41</v>
      </c>
      <c r="IG25" s="23" t="s">
        <v>42</v>
      </c>
      <c r="IH25" s="23">
        <v>213</v>
      </c>
      <c r="II25" s="23" t="s">
        <v>37</v>
      </c>
    </row>
    <row r="26" spans="1:243" s="22" customFormat="1" ht="15.75">
      <c r="A26" s="59">
        <v>4</v>
      </c>
      <c r="B26" s="60" t="s">
        <v>72</v>
      </c>
      <c r="C26" s="39" t="s">
        <v>94</v>
      </c>
      <c r="D26" s="71"/>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3"/>
      <c r="IA26" s="22">
        <v>4</v>
      </c>
      <c r="IB26" s="22" t="s">
        <v>72</v>
      </c>
      <c r="IC26" s="22" t="s">
        <v>94</v>
      </c>
      <c r="IE26" s="23"/>
      <c r="IF26" s="23"/>
      <c r="IG26" s="23"/>
      <c r="IH26" s="23"/>
      <c r="II26" s="23"/>
    </row>
    <row r="27" spans="1:243" s="22" customFormat="1" ht="71.25">
      <c r="A27" s="59">
        <v>4.01</v>
      </c>
      <c r="B27" s="60" t="s">
        <v>144</v>
      </c>
      <c r="C27" s="39" t="s">
        <v>95</v>
      </c>
      <c r="D27" s="71"/>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3"/>
      <c r="IA27" s="22">
        <v>4.01</v>
      </c>
      <c r="IB27" s="22" t="s">
        <v>144</v>
      </c>
      <c r="IC27" s="22" t="s">
        <v>95</v>
      </c>
      <c r="IE27" s="23"/>
      <c r="IF27" s="23"/>
      <c r="IG27" s="23"/>
      <c r="IH27" s="23"/>
      <c r="II27" s="23"/>
    </row>
    <row r="28" spans="1:243" s="22" customFormat="1" ht="28.5">
      <c r="A28" s="59">
        <v>4.02</v>
      </c>
      <c r="B28" s="60" t="s">
        <v>145</v>
      </c>
      <c r="C28" s="39" t="s">
        <v>96</v>
      </c>
      <c r="D28" s="61">
        <v>4</v>
      </c>
      <c r="E28" s="62" t="s">
        <v>64</v>
      </c>
      <c r="F28" s="63">
        <v>7267.29</v>
      </c>
      <c r="G28" s="40"/>
      <c r="H28" s="24"/>
      <c r="I28" s="47" t="s">
        <v>38</v>
      </c>
      <c r="J28" s="48">
        <f>IF(I28="Less(-)",-1,1)</f>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ROUND(total_amount_ba($B$2,$D$2,D28,F28,J28,K28,M28),0)</f>
        <v>29069</v>
      </c>
      <c r="BB28" s="54">
        <f>BA28+SUM(N28:AZ28)</f>
        <v>29069</v>
      </c>
      <c r="BC28" s="50" t="str">
        <f>SpellNumber(L28,BB28)</f>
        <v>INR  Twenty Nine Thousand  &amp;Sixty Nine  Only</v>
      </c>
      <c r="IA28" s="22">
        <v>4.02</v>
      </c>
      <c r="IB28" s="22" t="s">
        <v>145</v>
      </c>
      <c r="IC28" s="22" t="s">
        <v>96</v>
      </c>
      <c r="ID28" s="22">
        <v>4</v>
      </c>
      <c r="IE28" s="23" t="s">
        <v>64</v>
      </c>
      <c r="IF28" s="23"/>
      <c r="IG28" s="23"/>
      <c r="IH28" s="23"/>
      <c r="II28" s="23"/>
    </row>
    <row r="29" spans="1:243" s="22" customFormat="1" ht="71.25">
      <c r="A29" s="59">
        <v>4.03</v>
      </c>
      <c r="B29" s="60" t="s">
        <v>76</v>
      </c>
      <c r="C29" s="39" t="s">
        <v>97</v>
      </c>
      <c r="D29" s="71"/>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3"/>
      <c r="IA29" s="22">
        <v>4.03</v>
      </c>
      <c r="IB29" s="22" t="s">
        <v>76</v>
      </c>
      <c r="IC29" s="22" t="s">
        <v>97</v>
      </c>
      <c r="IE29" s="23"/>
      <c r="IF29" s="23"/>
      <c r="IG29" s="23"/>
      <c r="IH29" s="23"/>
      <c r="II29" s="23"/>
    </row>
    <row r="30" spans="1:243" s="22" customFormat="1" ht="28.5">
      <c r="A30" s="59">
        <v>4.04</v>
      </c>
      <c r="B30" s="60" t="s">
        <v>77</v>
      </c>
      <c r="C30" s="39" t="s">
        <v>61</v>
      </c>
      <c r="D30" s="61">
        <v>11</v>
      </c>
      <c r="E30" s="62" t="s">
        <v>52</v>
      </c>
      <c r="F30" s="63">
        <v>892.63</v>
      </c>
      <c r="G30" s="40"/>
      <c r="H30" s="24"/>
      <c r="I30" s="47" t="s">
        <v>38</v>
      </c>
      <c r="J30" s="48">
        <f>IF(I30="Less(-)",-1,1)</f>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ROUND(total_amount_ba($B$2,$D$2,D30,F30,J30,K30,M30),0)</f>
        <v>9819</v>
      </c>
      <c r="BB30" s="54">
        <f>BA30+SUM(N30:AZ30)</f>
        <v>9819</v>
      </c>
      <c r="BC30" s="50" t="str">
        <f>SpellNumber(L30,BB30)</f>
        <v>INR  Nine Thousand Eight Hundred &amp; Nineteen  Only</v>
      </c>
      <c r="IA30" s="22">
        <v>4.04</v>
      </c>
      <c r="IB30" s="22" t="s">
        <v>77</v>
      </c>
      <c r="IC30" s="22" t="s">
        <v>61</v>
      </c>
      <c r="ID30" s="22">
        <v>11</v>
      </c>
      <c r="IE30" s="23" t="s">
        <v>52</v>
      </c>
      <c r="IF30" s="23"/>
      <c r="IG30" s="23"/>
      <c r="IH30" s="23"/>
      <c r="II30" s="23"/>
    </row>
    <row r="31" spans="1:243" s="22" customFormat="1" ht="15.75">
      <c r="A31" s="59">
        <v>5</v>
      </c>
      <c r="B31" s="60" t="s">
        <v>163</v>
      </c>
      <c r="C31" s="39" t="s">
        <v>98</v>
      </c>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IA31" s="22">
        <v>5</v>
      </c>
      <c r="IB31" s="22" t="s">
        <v>163</v>
      </c>
      <c r="IC31" s="22" t="s">
        <v>98</v>
      </c>
      <c r="IE31" s="23"/>
      <c r="IF31" s="23"/>
      <c r="IG31" s="23"/>
      <c r="IH31" s="23"/>
      <c r="II31" s="23"/>
    </row>
    <row r="32" spans="1:243" s="22" customFormat="1" ht="42.75">
      <c r="A32" s="59">
        <v>5.01</v>
      </c>
      <c r="B32" s="60" t="s">
        <v>164</v>
      </c>
      <c r="C32" s="39" t="s">
        <v>99</v>
      </c>
      <c r="D32" s="71"/>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3"/>
      <c r="IA32" s="22">
        <v>5.01</v>
      </c>
      <c r="IB32" s="22" t="s">
        <v>164</v>
      </c>
      <c r="IC32" s="22" t="s">
        <v>99</v>
      </c>
      <c r="IE32" s="23"/>
      <c r="IF32" s="23"/>
      <c r="IG32" s="23"/>
      <c r="IH32" s="23"/>
      <c r="II32" s="23"/>
    </row>
    <row r="33" spans="1:243" s="22" customFormat="1" ht="24.75" customHeight="1">
      <c r="A33" s="59">
        <v>5.02</v>
      </c>
      <c r="B33" s="60" t="s">
        <v>80</v>
      </c>
      <c r="C33" s="39" t="s">
        <v>100</v>
      </c>
      <c r="D33" s="61">
        <v>3</v>
      </c>
      <c r="E33" s="62" t="s">
        <v>65</v>
      </c>
      <c r="F33" s="63">
        <v>158.3</v>
      </c>
      <c r="G33" s="40"/>
      <c r="H33" s="24"/>
      <c r="I33" s="47" t="s">
        <v>38</v>
      </c>
      <c r="J33" s="48">
        <f>IF(I33="Less(-)",-1,1)</f>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ROUND(total_amount_ba($B$2,$D$2,D33,F33,J33,K33,M33),0)</f>
        <v>475</v>
      </c>
      <c r="BB33" s="54">
        <f>BA33+SUM(N33:AZ33)</f>
        <v>475</v>
      </c>
      <c r="BC33" s="50" t="str">
        <f>SpellNumber(L33,BB33)</f>
        <v>INR  Four Hundred &amp; Seventy Five  Only</v>
      </c>
      <c r="IA33" s="22">
        <v>5.02</v>
      </c>
      <c r="IB33" s="22" t="s">
        <v>80</v>
      </c>
      <c r="IC33" s="22" t="s">
        <v>100</v>
      </c>
      <c r="ID33" s="22">
        <v>3</v>
      </c>
      <c r="IE33" s="23" t="s">
        <v>65</v>
      </c>
      <c r="IF33" s="23"/>
      <c r="IG33" s="23"/>
      <c r="IH33" s="23"/>
      <c r="II33" s="23"/>
    </row>
    <row r="34" spans="1:243" s="22" customFormat="1" ht="57">
      <c r="A34" s="59">
        <v>5.03</v>
      </c>
      <c r="B34" s="60" t="s">
        <v>146</v>
      </c>
      <c r="C34" s="39" t="s">
        <v>101</v>
      </c>
      <c r="D34" s="71"/>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3"/>
      <c r="IA34" s="22">
        <v>5.03</v>
      </c>
      <c r="IB34" s="22" t="s">
        <v>146</v>
      </c>
      <c r="IC34" s="22" t="s">
        <v>101</v>
      </c>
      <c r="IE34" s="23"/>
      <c r="IF34" s="23"/>
      <c r="IG34" s="23"/>
      <c r="IH34" s="23"/>
      <c r="II34" s="23"/>
    </row>
    <row r="35" spans="1:243" s="22" customFormat="1" ht="19.5" customHeight="1">
      <c r="A35" s="59">
        <v>5.04</v>
      </c>
      <c r="B35" s="60" t="s">
        <v>81</v>
      </c>
      <c r="C35" s="39" t="s">
        <v>102</v>
      </c>
      <c r="D35" s="61">
        <v>6</v>
      </c>
      <c r="E35" s="62" t="s">
        <v>65</v>
      </c>
      <c r="F35" s="63">
        <v>65.45</v>
      </c>
      <c r="G35" s="40"/>
      <c r="H35" s="24"/>
      <c r="I35" s="47" t="s">
        <v>38</v>
      </c>
      <c r="J35" s="48">
        <f>IF(I35="Less(-)",-1,1)</f>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ROUND(total_amount_ba($B$2,$D$2,D35,F35,J35,K35,M35),0)</f>
        <v>393</v>
      </c>
      <c r="BB35" s="54">
        <f>BA35+SUM(N35:AZ35)</f>
        <v>393</v>
      </c>
      <c r="BC35" s="50" t="str">
        <f>SpellNumber(L35,BB35)</f>
        <v>INR  Three Hundred &amp; Ninety Three  Only</v>
      </c>
      <c r="IA35" s="22">
        <v>5.04</v>
      </c>
      <c r="IB35" s="22" t="s">
        <v>81</v>
      </c>
      <c r="IC35" s="22" t="s">
        <v>102</v>
      </c>
      <c r="ID35" s="22">
        <v>6</v>
      </c>
      <c r="IE35" s="23" t="s">
        <v>65</v>
      </c>
      <c r="IF35" s="23"/>
      <c r="IG35" s="23"/>
      <c r="IH35" s="23"/>
      <c r="II35" s="23"/>
    </row>
    <row r="36" spans="1:243" s="22" customFormat="1" ht="30.75" customHeight="1">
      <c r="A36" s="59">
        <v>5.05</v>
      </c>
      <c r="B36" s="60" t="s">
        <v>165</v>
      </c>
      <c r="C36" s="39" t="s">
        <v>103</v>
      </c>
      <c r="D36" s="61">
        <v>6</v>
      </c>
      <c r="E36" s="62" t="s">
        <v>65</v>
      </c>
      <c r="F36" s="63">
        <v>53.52</v>
      </c>
      <c r="G36" s="40"/>
      <c r="H36" s="24"/>
      <c r="I36" s="47" t="s">
        <v>38</v>
      </c>
      <c r="J36" s="48">
        <f>IF(I36="Less(-)",-1,1)</f>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ROUND(total_amount_ba($B$2,$D$2,D36,F36,J36,K36,M36),0)</f>
        <v>321</v>
      </c>
      <c r="BB36" s="54">
        <f>BA36+SUM(N36:AZ36)</f>
        <v>321</v>
      </c>
      <c r="BC36" s="50" t="str">
        <f>SpellNumber(L36,BB36)</f>
        <v>INR  Three Hundred &amp; Twenty One  Only</v>
      </c>
      <c r="IA36" s="22">
        <v>5.05</v>
      </c>
      <c r="IB36" s="22" t="s">
        <v>165</v>
      </c>
      <c r="IC36" s="22" t="s">
        <v>103</v>
      </c>
      <c r="ID36" s="22">
        <v>6</v>
      </c>
      <c r="IE36" s="23" t="s">
        <v>65</v>
      </c>
      <c r="IF36" s="23"/>
      <c r="IG36" s="23"/>
      <c r="IH36" s="23"/>
      <c r="II36" s="23"/>
    </row>
    <row r="37" spans="1:243" s="22" customFormat="1" ht="57">
      <c r="A37" s="59">
        <v>5.06</v>
      </c>
      <c r="B37" s="60" t="s">
        <v>147</v>
      </c>
      <c r="C37" s="39" t="s">
        <v>62</v>
      </c>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3"/>
      <c r="IA37" s="22">
        <v>5.06</v>
      </c>
      <c r="IB37" s="22" t="s">
        <v>147</v>
      </c>
      <c r="IC37" s="22" t="s">
        <v>62</v>
      </c>
      <c r="IE37" s="23"/>
      <c r="IF37" s="23"/>
      <c r="IG37" s="23"/>
      <c r="IH37" s="23"/>
      <c r="II37" s="23"/>
    </row>
    <row r="38" spans="1:243" s="22" customFormat="1" ht="28.5">
      <c r="A38" s="63">
        <v>5.07</v>
      </c>
      <c r="B38" s="60" t="s">
        <v>78</v>
      </c>
      <c r="C38" s="39" t="s">
        <v>63</v>
      </c>
      <c r="D38" s="61">
        <v>10</v>
      </c>
      <c r="E38" s="62" t="s">
        <v>65</v>
      </c>
      <c r="F38" s="63">
        <v>30.86</v>
      </c>
      <c r="G38" s="40"/>
      <c r="H38" s="24"/>
      <c r="I38" s="47" t="s">
        <v>38</v>
      </c>
      <c r="J38" s="48">
        <f>IF(I38="Less(-)",-1,1)</f>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ROUND(total_amount_ba($B$2,$D$2,D38,F38,J38,K38,M38),0)</f>
        <v>309</v>
      </c>
      <c r="BB38" s="54">
        <f>BA38+SUM(N38:AZ38)</f>
        <v>309</v>
      </c>
      <c r="BC38" s="50" t="str">
        <f>SpellNumber(L38,BB38)</f>
        <v>INR  Three Hundred &amp; Nine  Only</v>
      </c>
      <c r="IA38" s="22">
        <v>5.07</v>
      </c>
      <c r="IB38" s="22" t="s">
        <v>78</v>
      </c>
      <c r="IC38" s="22" t="s">
        <v>63</v>
      </c>
      <c r="ID38" s="22">
        <v>10</v>
      </c>
      <c r="IE38" s="23" t="s">
        <v>65</v>
      </c>
      <c r="IF38" s="23"/>
      <c r="IG38" s="23"/>
      <c r="IH38" s="23"/>
      <c r="II38" s="23"/>
    </row>
    <row r="39" spans="1:243" s="22" customFormat="1" ht="15.75">
      <c r="A39" s="59">
        <v>6</v>
      </c>
      <c r="B39" s="60" t="s">
        <v>148</v>
      </c>
      <c r="C39" s="39" t="s">
        <v>104</v>
      </c>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3"/>
      <c r="IA39" s="22">
        <v>6</v>
      </c>
      <c r="IB39" s="22" t="s">
        <v>148</v>
      </c>
      <c r="IC39" s="22" t="s">
        <v>104</v>
      </c>
      <c r="IE39" s="23"/>
      <c r="IF39" s="23"/>
      <c r="IG39" s="23"/>
      <c r="IH39" s="23"/>
      <c r="II39" s="23"/>
    </row>
    <row r="40" spans="1:243" s="22" customFormat="1" ht="118.5" customHeight="1">
      <c r="A40" s="59">
        <v>6.01</v>
      </c>
      <c r="B40" s="60" t="s">
        <v>166</v>
      </c>
      <c r="C40" s="39" t="s">
        <v>105</v>
      </c>
      <c r="D40" s="61">
        <v>9</v>
      </c>
      <c r="E40" s="62" t="s">
        <v>52</v>
      </c>
      <c r="F40" s="63">
        <v>4712.27</v>
      </c>
      <c r="G40" s="40"/>
      <c r="H40" s="24"/>
      <c r="I40" s="47" t="s">
        <v>38</v>
      </c>
      <c r="J40" s="48">
        <f>IF(I40="Less(-)",-1,1)</f>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ROUND(total_amount_ba($B$2,$D$2,D40,F40,J40,K40,M40),0)</f>
        <v>42410</v>
      </c>
      <c r="BB40" s="54">
        <f>BA40+SUM(N40:AZ40)</f>
        <v>42410</v>
      </c>
      <c r="BC40" s="50" t="str">
        <f>SpellNumber(L40,BB40)</f>
        <v>INR  Forty Two Thousand Four Hundred &amp; Ten  Only</v>
      </c>
      <c r="IA40" s="22">
        <v>6.01</v>
      </c>
      <c r="IB40" s="22" t="s">
        <v>166</v>
      </c>
      <c r="IC40" s="22" t="s">
        <v>105</v>
      </c>
      <c r="ID40" s="22">
        <v>9</v>
      </c>
      <c r="IE40" s="23" t="s">
        <v>52</v>
      </c>
      <c r="IF40" s="23"/>
      <c r="IG40" s="23"/>
      <c r="IH40" s="23"/>
      <c r="II40" s="23"/>
    </row>
    <row r="41" spans="1:243" s="22" customFormat="1" ht="73.5" customHeight="1">
      <c r="A41" s="59">
        <v>6.02</v>
      </c>
      <c r="B41" s="60" t="s">
        <v>167</v>
      </c>
      <c r="C41" s="39" t="s">
        <v>106</v>
      </c>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3"/>
      <c r="IA41" s="22">
        <v>6.02</v>
      </c>
      <c r="IB41" s="22" t="s">
        <v>167</v>
      </c>
      <c r="IC41" s="22" t="s">
        <v>106</v>
      </c>
      <c r="IE41" s="23"/>
      <c r="IF41" s="23"/>
      <c r="IG41" s="23"/>
      <c r="IH41" s="23"/>
      <c r="II41" s="23"/>
    </row>
    <row r="42" spans="1:243" s="22" customFormat="1" ht="42.75">
      <c r="A42" s="59">
        <v>6.03</v>
      </c>
      <c r="B42" s="60" t="s">
        <v>168</v>
      </c>
      <c r="C42" s="39" t="s">
        <v>107</v>
      </c>
      <c r="D42" s="61">
        <v>310</v>
      </c>
      <c r="E42" s="62" t="s">
        <v>66</v>
      </c>
      <c r="F42" s="63">
        <v>124.76</v>
      </c>
      <c r="G42" s="40"/>
      <c r="H42" s="24"/>
      <c r="I42" s="47" t="s">
        <v>38</v>
      </c>
      <c r="J42" s="48">
        <f>IF(I42="Less(-)",-1,1)</f>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ROUND(total_amount_ba($B$2,$D$2,D42,F42,J42,K42,M42),0)</f>
        <v>38676</v>
      </c>
      <c r="BB42" s="54">
        <f>BA42+SUM(N42:AZ42)</f>
        <v>38676</v>
      </c>
      <c r="BC42" s="50" t="str">
        <f>SpellNumber(L42,BB42)</f>
        <v>INR  Thirty Eight Thousand Six Hundred &amp; Seventy Six  Only</v>
      </c>
      <c r="IA42" s="22">
        <v>6.03</v>
      </c>
      <c r="IB42" s="22" t="s">
        <v>168</v>
      </c>
      <c r="IC42" s="22" t="s">
        <v>107</v>
      </c>
      <c r="ID42" s="22">
        <v>310</v>
      </c>
      <c r="IE42" s="23" t="s">
        <v>66</v>
      </c>
      <c r="IF42" s="23"/>
      <c r="IG42" s="23"/>
      <c r="IH42" s="23"/>
      <c r="II42" s="23"/>
    </row>
    <row r="43" spans="1:243" s="22" customFormat="1" ht="85.5">
      <c r="A43" s="59">
        <v>6.04</v>
      </c>
      <c r="B43" s="60" t="s">
        <v>169</v>
      </c>
      <c r="C43" s="39" t="s">
        <v>108</v>
      </c>
      <c r="D43" s="7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3"/>
      <c r="IA43" s="22">
        <v>6.04</v>
      </c>
      <c r="IB43" s="22" t="s">
        <v>169</v>
      </c>
      <c r="IC43" s="22" t="s">
        <v>108</v>
      </c>
      <c r="IE43" s="23"/>
      <c r="IF43" s="23"/>
      <c r="IG43" s="23"/>
      <c r="IH43" s="23"/>
      <c r="II43" s="23"/>
    </row>
    <row r="44" spans="1:243" s="22" customFormat="1" ht="28.5">
      <c r="A44" s="59">
        <v>6.05</v>
      </c>
      <c r="B44" s="60" t="s">
        <v>170</v>
      </c>
      <c r="C44" s="39" t="s">
        <v>109</v>
      </c>
      <c r="D44" s="61">
        <v>190</v>
      </c>
      <c r="E44" s="62" t="s">
        <v>66</v>
      </c>
      <c r="F44" s="63">
        <v>137.79</v>
      </c>
      <c r="G44" s="40"/>
      <c r="H44" s="24"/>
      <c r="I44" s="47" t="s">
        <v>38</v>
      </c>
      <c r="J44" s="48">
        <f>IF(I44="Less(-)",-1,1)</f>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ROUND(total_amount_ba($B$2,$D$2,D44,F44,J44,K44,M44),0)</f>
        <v>26180</v>
      </c>
      <c r="BB44" s="54">
        <f>BA44+SUM(N44:AZ44)</f>
        <v>26180</v>
      </c>
      <c r="BC44" s="50" t="str">
        <f>SpellNumber(L44,BB44)</f>
        <v>INR  Twenty Six Thousand One Hundred &amp; Eighty  Only</v>
      </c>
      <c r="IA44" s="22">
        <v>6.05</v>
      </c>
      <c r="IB44" s="22" t="s">
        <v>170</v>
      </c>
      <c r="IC44" s="22" t="s">
        <v>109</v>
      </c>
      <c r="ID44" s="22">
        <v>190</v>
      </c>
      <c r="IE44" s="23" t="s">
        <v>66</v>
      </c>
      <c r="IF44" s="23"/>
      <c r="IG44" s="23"/>
      <c r="IH44" s="23"/>
      <c r="II44" s="23"/>
    </row>
    <row r="45" spans="1:243" s="22" customFormat="1" ht="142.5">
      <c r="A45" s="63">
        <v>6.06</v>
      </c>
      <c r="B45" s="60" t="s">
        <v>171</v>
      </c>
      <c r="C45" s="39" t="s">
        <v>110</v>
      </c>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3"/>
      <c r="IA45" s="22">
        <v>6.06</v>
      </c>
      <c r="IB45" s="22" t="s">
        <v>171</v>
      </c>
      <c r="IC45" s="22" t="s">
        <v>110</v>
      </c>
      <c r="IE45" s="23"/>
      <c r="IF45" s="23"/>
      <c r="IG45" s="23"/>
      <c r="IH45" s="23"/>
      <c r="II45" s="23"/>
    </row>
    <row r="46" spans="1:243" s="22" customFormat="1" ht="28.5">
      <c r="A46" s="59">
        <v>6.07</v>
      </c>
      <c r="B46" s="60" t="s">
        <v>172</v>
      </c>
      <c r="C46" s="39" t="s">
        <v>111</v>
      </c>
      <c r="D46" s="61">
        <v>37</v>
      </c>
      <c r="E46" s="62" t="s">
        <v>65</v>
      </c>
      <c r="F46" s="63">
        <v>126.78</v>
      </c>
      <c r="G46" s="40"/>
      <c r="H46" s="24"/>
      <c r="I46" s="47" t="s">
        <v>38</v>
      </c>
      <c r="J46" s="48">
        <f aca="true" t="shared" si="0" ref="J46:J77">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 aca="true" t="shared" si="1" ref="BA46:BA77">ROUND(total_amount_ba($B$2,$D$2,D46,F46,J46,K46,M46),0)</f>
        <v>4691</v>
      </c>
      <c r="BB46" s="54">
        <f aca="true" t="shared" si="2" ref="BB46:BB77">BA46+SUM(N46:AZ46)</f>
        <v>4691</v>
      </c>
      <c r="BC46" s="50" t="str">
        <f aca="true" t="shared" si="3" ref="BC46:BC77">SpellNumber(L46,BB46)</f>
        <v>INR  Four Thousand Six Hundred &amp; Ninety One  Only</v>
      </c>
      <c r="IA46" s="22">
        <v>6.07</v>
      </c>
      <c r="IB46" s="22" t="s">
        <v>172</v>
      </c>
      <c r="IC46" s="22" t="s">
        <v>111</v>
      </c>
      <c r="ID46" s="22">
        <v>37</v>
      </c>
      <c r="IE46" s="23" t="s">
        <v>65</v>
      </c>
      <c r="IF46" s="23"/>
      <c r="IG46" s="23"/>
      <c r="IH46" s="23"/>
      <c r="II46" s="23"/>
    </row>
    <row r="47" spans="1:243" s="22" customFormat="1" ht="15.75">
      <c r="A47" s="59">
        <v>7</v>
      </c>
      <c r="B47" s="60" t="s">
        <v>149</v>
      </c>
      <c r="C47" s="39" t="s">
        <v>112</v>
      </c>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3"/>
      <c r="IA47" s="22">
        <v>7</v>
      </c>
      <c r="IB47" s="22" t="s">
        <v>149</v>
      </c>
      <c r="IC47" s="22" t="s">
        <v>112</v>
      </c>
      <c r="IE47" s="23"/>
      <c r="IF47" s="23"/>
      <c r="IG47" s="23"/>
      <c r="IH47" s="23"/>
      <c r="II47" s="23"/>
    </row>
    <row r="48" spans="1:243" s="22" customFormat="1" ht="99.75">
      <c r="A48" s="59">
        <v>7.01</v>
      </c>
      <c r="B48" s="60" t="s">
        <v>173</v>
      </c>
      <c r="C48" s="39" t="s">
        <v>113</v>
      </c>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3"/>
      <c r="IA48" s="22">
        <v>7.01</v>
      </c>
      <c r="IB48" s="22" t="s">
        <v>173</v>
      </c>
      <c r="IC48" s="22" t="s">
        <v>113</v>
      </c>
      <c r="IE48" s="23"/>
      <c r="IF48" s="23"/>
      <c r="IG48" s="23"/>
      <c r="IH48" s="23"/>
      <c r="II48" s="23"/>
    </row>
    <row r="49" spans="1:243" s="22" customFormat="1" ht="28.5">
      <c r="A49" s="59">
        <v>7.02</v>
      </c>
      <c r="B49" s="60" t="s">
        <v>174</v>
      </c>
      <c r="C49" s="39" t="s">
        <v>114</v>
      </c>
      <c r="D49" s="61">
        <v>4</v>
      </c>
      <c r="E49" s="62" t="s">
        <v>52</v>
      </c>
      <c r="F49" s="63">
        <v>477.86</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1"/>
        <v>1911</v>
      </c>
      <c r="BB49" s="54">
        <f t="shared" si="2"/>
        <v>1911</v>
      </c>
      <c r="BC49" s="50" t="str">
        <f t="shared" si="3"/>
        <v>INR  One Thousand Nine Hundred &amp; Eleven  Only</v>
      </c>
      <c r="IA49" s="22">
        <v>7.02</v>
      </c>
      <c r="IB49" s="22" t="s">
        <v>174</v>
      </c>
      <c r="IC49" s="22" t="s">
        <v>114</v>
      </c>
      <c r="ID49" s="22">
        <v>4</v>
      </c>
      <c r="IE49" s="23" t="s">
        <v>52</v>
      </c>
      <c r="IF49" s="23"/>
      <c r="IG49" s="23"/>
      <c r="IH49" s="23"/>
      <c r="II49" s="23"/>
    </row>
    <row r="50" spans="1:243" s="22" customFormat="1" ht="15.75">
      <c r="A50" s="59">
        <v>8</v>
      </c>
      <c r="B50" s="60" t="s">
        <v>73</v>
      </c>
      <c r="C50" s="39" t="s">
        <v>115</v>
      </c>
      <c r="D50" s="71"/>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3"/>
      <c r="IA50" s="22">
        <v>8</v>
      </c>
      <c r="IB50" s="22" t="s">
        <v>73</v>
      </c>
      <c r="IC50" s="22" t="s">
        <v>115</v>
      </c>
      <c r="IE50" s="23"/>
      <c r="IF50" s="23"/>
      <c r="IG50" s="23"/>
      <c r="IH50" s="23"/>
      <c r="II50" s="23"/>
    </row>
    <row r="51" spans="1:243" s="22" customFormat="1" ht="28.5">
      <c r="A51" s="59">
        <v>8.01</v>
      </c>
      <c r="B51" s="60" t="s">
        <v>175</v>
      </c>
      <c r="C51" s="39" t="s">
        <v>116</v>
      </c>
      <c r="D51" s="61">
        <v>30</v>
      </c>
      <c r="E51" s="62" t="s">
        <v>74</v>
      </c>
      <c r="F51" s="63">
        <v>143.48</v>
      </c>
      <c r="G51" s="40"/>
      <c r="H51" s="24"/>
      <c r="I51" s="47" t="s">
        <v>38</v>
      </c>
      <c r="J51" s="48">
        <f t="shared" si="0"/>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3"/>
      <c r="BA51" s="42">
        <f t="shared" si="1"/>
        <v>4304</v>
      </c>
      <c r="BB51" s="54">
        <f t="shared" si="2"/>
        <v>4304</v>
      </c>
      <c r="BC51" s="50" t="str">
        <f t="shared" si="3"/>
        <v>INR  Four Thousand Three Hundred &amp; Four  Only</v>
      </c>
      <c r="IA51" s="22">
        <v>8.01</v>
      </c>
      <c r="IB51" s="22" t="s">
        <v>175</v>
      </c>
      <c r="IC51" s="22" t="s">
        <v>116</v>
      </c>
      <c r="ID51" s="22">
        <v>30</v>
      </c>
      <c r="IE51" s="23" t="s">
        <v>74</v>
      </c>
      <c r="IF51" s="23"/>
      <c r="IG51" s="23"/>
      <c r="IH51" s="23"/>
      <c r="II51" s="23"/>
    </row>
    <row r="52" spans="1:243" s="22" customFormat="1" ht="75" customHeight="1">
      <c r="A52" s="59">
        <v>8.02</v>
      </c>
      <c r="B52" s="60" t="s">
        <v>176</v>
      </c>
      <c r="C52" s="39" t="s">
        <v>117</v>
      </c>
      <c r="D52" s="71"/>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3"/>
      <c r="IA52" s="22">
        <v>8.02</v>
      </c>
      <c r="IB52" s="22" t="s">
        <v>176</v>
      </c>
      <c r="IC52" s="22" t="s">
        <v>117</v>
      </c>
      <c r="IE52" s="23"/>
      <c r="IF52" s="23"/>
      <c r="IG52" s="23"/>
      <c r="IH52" s="23"/>
      <c r="II52" s="23"/>
    </row>
    <row r="53" spans="1:243" s="22" customFormat="1" ht="21" customHeight="1">
      <c r="A53" s="59">
        <v>8.03</v>
      </c>
      <c r="B53" s="60" t="s">
        <v>177</v>
      </c>
      <c r="C53" s="39" t="s">
        <v>118</v>
      </c>
      <c r="D53" s="61">
        <v>12</v>
      </c>
      <c r="E53" s="62" t="s">
        <v>52</v>
      </c>
      <c r="F53" s="63">
        <v>919.33</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 t="shared" si="1"/>
        <v>11032</v>
      </c>
      <c r="BB53" s="54">
        <f t="shared" si="2"/>
        <v>11032</v>
      </c>
      <c r="BC53" s="50" t="str">
        <f t="shared" si="3"/>
        <v>INR  Eleven Thousand  &amp;Thirty Two  Only</v>
      </c>
      <c r="IA53" s="22">
        <v>8.03</v>
      </c>
      <c r="IB53" s="22" t="s">
        <v>177</v>
      </c>
      <c r="IC53" s="22" t="s">
        <v>118</v>
      </c>
      <c r="ID53" s="22">
        <v>12</v>
      </c>
      <c r="IE53" s="23" t="s">
        <v>52</v>
      </c>
      <c r="IF53" s="23"/>
      <c r="IG53" s="23"/>
      <c r="IH53" s="23"/>
      <c r="II53" s="23"/>
    </row>
    <row r="54" spans="1:243" s="22" customFormat="1" ht="15.75">
      <c r="A54" s="59">
        <v>9</v>
      </c>
      <c r="B54" s="60" t="s">
        <v>53</v>
      </c>
      <c r="C54" s="39" t="s">
        <v>119</v>
      </c>
      <c r="D54" s="71"/>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3"/>
      <c r="IA54" s="22">
        <v>9</v>
      </c>
      <c r="IB54" s="22" t="s">
        <v>53</v>
      </c>
      <c r="IC54" s="22" t="s">
        <v>119</v>
      </c>
      <c r="IE54" s="23"/>
      <c r="IF54" s="23"/>
      <c r="IG54" s="23"/>
      <c r="IH54" s="23"/>
      <c r="II54" s="23"/>
    </row>
    <row r="55" spans="1:243" s="22" customFormat="1" ht="20.25" customHeight="1">
      <c r="A55" s="59">
        <v>9.01</v>
      </c>
      <c r="B55" s="60" t="s">
        <v>178</v>
      </c>
      <c r="C55" s="39" t="s">
        <v>120</v>
      </c>
      <c r="D55" s="71"/>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3"/>
      <c r="IA55" s="22">
        <v>9.01</v>
      </c>
      <c r="IB55" s="22" t="s">
        <v>178</v>
      </c>
      <c r="IC55" s="22" t="s">
        <v>120</v>
      </c>
      <c r="IE55" s="23"/>
      <c r="IF55" s="23"/>
      <c r="IG55" s="23"/>
      <c r="IH55" s="23"/>
      <c r="II55" s="23"/>
    </row>
    <row r="56" spans="1:243" s="22" customFormat="1" ht="30.75" customHeight="1">
      <c r="A56" s="59">
        <v>9.02</v>
      </c>
      <c r="B56" s="60" t="s">
        <v>179</v>
      </c>
      <c r="C56" s="39" t="s">
        <v>121</v>
      </c>
      <c r="D56" s="61">
        <v>12</v>
      </c>
      <c r="E56" s="62" t="s">
        <v>52</v>
      </c>
      <c r="F56" s="63">
        <v>247.25</v>
      </c>
      <c r="G56" s="40"/>
      <c r="H56" s="24"/>
      <c r="I56" s="47" t="s">
        <v>38</v>
      </c>
      <c r="J56" s="48">
        <f t="shared" si="0"/>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 t="shared" si="1"/>
        <v>2967</v>
      </c>
      <c r="BB56" s="54">
        <f t="shared" si="2"/>
        <v>2967</v>
      </c>
      <c r="BC56" s="50" t="str">
        <f t="shared" si="3"/>
        <v>INR  Two Thousand Nine Hundred &amp; Sixty Seven  Only</v>
      </c>
      <c r="IA56" s="22">
        <v>9.02</v>
      </c>
      <c r="IB56" s="22" t="s">
        <v>179</v>
      </c>
      <c r="IC56" s="22" t="s">
        <v>121</v>
      </c>
      <c r="ID56" s="22">
        <v>12</v>
      </c>
      <c r="IE56" s="23" t="s">
        <v>52</v>
      </c>
      <c r="IF56" s="23"/>
      <c r="IG56" s="23"/>
      <c r="IH56" s="23"/>
      <c r="II56" s="23"/>
    </row>
    <row r="57" spans="1:243" s="22" customFormat="1" ht="48.75" customHeight="1">
      <c r="A57" s="59">
        <v>9.03</v>
      </c>
      <c r="B57" s="64" t="s">
        <v>180</v>
      </c>
      <c r="C57" s="39" t="s">
        <v>122</v>
      </c>
      <c r="D57" s="71"/>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3"/>
      <c r="IA57" s="22">
        <v>9.03</v>
      </c>
      <c r="IB57" s="22" t="s">
        <v>180</v>
      </c>
      <c r="IC57" s="22" t="s">
        <v>122</v>
      </c>
      <c r="IE57" s="23"/>
      <c r="IF57" s="23"/>
      <c r="IG57" s="23"/>
      <c r="IH57" s="23"/>
      <c r="II57" s="23"/>
    </row>
    <row r="58" spans="1:243" s="22" customFormat="1" ht="28.5">
      <c r="A58" s="59">
        <v>9.04</v>
      </c>
      <c r="B58" s="64" t="s">
        <v>179</v>
      </c>
      <c r="C58" s="39" t="s">
        <v>123</v>
      </c>
      <c r="D58" s="61">
        <v>20</v>
      </c>
      <c r="E58" s="62" t="s">
        <v>52</v>
      </c>
      <c r="F58" s="63">
        <v>284.34</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 t="shared" si="1"/>
        <v>5687</v>
      </c>
      <c r="BB58" s="54">
        <f t="shared" si="2"/>
        <v>5687</v>
      </c>
      <c r="BC58" s="50" t="str">
        <f t="shared" si="3"/>
        <v>INR  Five Thousand Six Hundred &amp; Eighty Seven  Only</v>
      </c>
      <c r="IA58" s="22">
        <v>9.04</v>
      </c>
      <c r="IB58" s="22" t="s">
        <v>179</v>
      </c>
      <c r="IC58" s="22" t="s">
        <v>123</v>
      </c>
      <c r="ID58" s="22">
        <v>20</v>
      </c>
      <c r="IE58" s="23" t="s">
        <v>52</v>
      </c>
      <c r="IF58" s="23"/>
      <c r="IG58" s="23"/>
      <c r="IH58" s="23"/>
      <c r="II58" s="23"/>
    </row>
    <row r="59" spans="1:243" s="22" customFormat="1" ht="48" customHeight="1">
      <c r="A59" s="63">
        <v>9.05</v>
      </c>
      <c r="B59" s="60" t="s">
        <v>181</v>
      </c>
      <c r="C59" s="39" t="s">
        <v>124</v>
      </c>
      <c r="D59" s="71"/>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3"/>
      <c r="IA59" s="22">
        <v>9.05</v>
      </c>
      <c r="IB59" s="22" t="s">
        <v>181</v>
      </c>
      <c r="IC59" s="22" t="s">
        <v>124</v>
      </c>
      <c r="IE59" s="23"/>
      <c r="IF59" s="23"/>
      <c r="IG59" s="23"/>
      <c r="IH59" s="23"/>
      <c r="II59" s="23"/>
    </row>
    <row r="60" spans="1:243" s="22" customFormat="1" ht="74.25" customHeight="1">
      <c r="A60" s="59">
        <v>9.06</v>
      </c>
      <c r="B60" s="60" t="s">
        <v>82</v>
      </c>
      <c r="C60" s="39" t="s">
        <v>125</v>
      </c>
      <c r="D60" s="71"/>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3"/>
      <c r="IA60" s="22">
        <v>9.06</v>
      </c>
      <c r="IB60" s="22" t="s">
        <v>82</v>
      </c>
      <c r="IC60" s="22" t="s">
        <v>125</v>
      </c>
      <c r="IE60" s="23"/>
      <c r="IF60" s="23"/>
      <c r="IG60" s="23"/>
      <c r="IH60" s="23"/>
      <c r="II60" s="23"/>
    </row>
    <row r="61" spans="1:243" s="22" customFormat="1" ht="20.25" customHeight="1">
      <c r="A61" s="59">
        <v>9.07</v>
      </c>
      <c r="B61" s="60" t="s">
        <v>79</v>
      </c>
      <c r="C61" s="39" t="s">
        <v>126</v>
      </c>
      <c r="D61" s="61">
        <v>25</v>
      </c>
      <c r="E61" s="62" t="s">
        <v>52</v>
      </c>
      <c r="F61" s="63">
        <v>81.32</v>
      </c>
      <c r="G61" s="40"/>
      <c r="H61" s="24"/>
      <c r="I61" s="47" t="s">
        <v>38</v>
      </c>
      <c r="J61" s="48">
        <f t="shared" si="0"/>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 t="shared" si="1"/>
        <v>2033</v>
      </c>
      <c r="BB61" s="54">
        <f t="shared" si="2"/>
        <v>2033</v>
      </c>
      <c r="BC61" s="50" t="str">
        <f t="shared" si="3"/>
        <v>INR  Two Thousand  &amp;Thirty Three  Only</v>
      </c>
      <c r="IA61" s="22">
        <v>9.07</v>
      </c>
      <c r="IB61" s="22" t="s">
        <v>79</v>
      </c>
      <c r="IC61" s="22" t="s">
        <v>126</v>
      </c>
      <c r="ID61" s="22">
        <v>25</v>
      </c>
      <c r="IE61" s="23" t="s">
        <v>52</v>
      </c>
      <c r="IF61" s="23"/>
      <c r="IG61" s="23"/>
      <c r="IH61" s="23"/>
      <c r="II61" s="23"/>
    </row>
    <row r="62" spans="1:243" s="22" customFormat="1" ht="57">
      <c r="A62" s="63">
        <v>9.08</v>
      </c>
      <c r="B62" s="60" t="s">
        <v>83</v>
      </c>
      <c r="C62" s="39" t="s">
        <v>127</v>
      </c>
      <c r="D62" s="71"/>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3"/>
      <c r="IA62" s="22">
        <v>9.08</v>
      </c>
      <c r="IB62" s="22" t="s">
        <v>83</v>
      </c>
      <c r="IC62" s="22" t="s">
        <v>127</v>
      </c>
      <c r="IE62" s="23"/>
      <c r="IF62" s="23"/>
      <c r="IG62" s="23"/>
      <c r="IH62" s="23"/>
      <c r="II62" s="23"/>
    </row>
    <row r="63" spans="1:243" s="22" customFormat="1" ht="57">
      <c r="A63" s="59">
        <v>9.09</v>
      </c>
      <c r="B63" s="64" t="s">
        <v>84</v>
      </c>
      <c r="C63" s="39" t="s">
        <v>128</v>
      </c>
      <c r="D63" s="61">
        <v>36</v>
      </c>
      <c r="E63" s="62" t="s">
        <v>52</v>
      </c>
      <c r="F63" s="63">
        <v>167.82</v>
      </c>
      <c r="G63" s="40"/>
      <c r="H63" s="24"/>
      <c r="I63" s="47" t="s">
        <v>38</v>
      </c>
      <c r="J63" s="48">
        <f t="shared" si="0"/>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1"/>
        <v>6042</v>
      </c>
      <c r="BB63" s="54">
        <f t="shared" si="2"/>
        <v>6042</v>
      </c>
      <c r="BC63" s="50" t="str">
        <f t="shared" si="3"/>
        <v>INR  Six Thousand  &amp;Forty Two  Only</v>
      </c>
      <c r="IA63" s="22">
        <v>9.09</v>
      </c>
      <c r="IB63" s="22" t="s">
        <v>84</v>
      </c>
      <c r="IC63" s="22" t="s">
        <v>128</v>
      </c>
      <c r="ID63" s="22">
        <v>36</v>
      </c>
      <c r="IE63" s="23" t="s">
        <v>52</v>
      </c>
      <c r="IF63" s="23"/>
      <c r="IG63" s="23"/>
      <c r="IH63" s="23"/>
      <c r="II63" s="23"/>
    </row>
    <row r="64" spans="1:243" s="22" customFormat="1" ht="85.5">
      <c r="A64" s="59">
        <v>9.1</v>
      </c>
      <c r="B64" s="64" t="s">
        <v>85</v>
      </c>
      <c r="C64" s="39" t="s">
        <v>129</v>
      </c>
      <c r="D64" s="61">
        <v>25</v>
      </c>
      <c r="E64" s="62" t="s">
        <v>52</v>
      </c>
      <c r="F64" s="63">
        <v>108.59</v>
      </c>
      <c r="G64" s="40"/>
      <c r="H64" s="24"/>
      <c r="I64" s="47" t="s">
        <v>38</v>
      </c>
      <c r="J64" s="48">
        <f t="shared" si="0"/>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 t="shared" si="1"/>
        <v>2715</v>
      </c>
      <c r="BB64" s="54">
        <f t="shared" si="2"/>
        <v>2715</v>
      </c>
      <c r="BC64" s="50" t="str">
        <f t="shared" si="3"/>
        <v>INR  Two Thousand Seven Hundred &amp; Fifteen  Only</v>
      </c>
      <c r="IA64" s="22">
        <v>9.1</v>
      </c>
      <c r="IB64" s="22" t="s">
        <v>85</v>
      </c>
      <c r="IC64" s="22" t="s">
        <v>129</v>
      </c>
      <c r="ID64" s="22">
        <v>25</v>
      </c>
      <c r="IE64" s="23" t="s">
        <v>52</v>
      </c>
      <c r="IF64" s="23"/>
      <c r="IG64" s="23"/>
      <c r="IH64" s="23"/>
      <c r="II64" s="23"/>
    </row>
    <row r="65" spans="1:243" s="22" customFormat="1" ht="28.5">
      <c r="A65" s="63">
        <v>9.11</v>
      </c>
      <c r="B65" s="60" t="s">
        <v>182</v>
      </c>
      <c r="C65" s="39" t="s">
        <v>130</v>
      </c>
      <c r="D65" s="71"/>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3"/>
      <c r="IA65" s="22">
        <v>9.11</v>
      </c>
      <c r="IB65" s="22" t="s">
        <v>182</v>
      </c>
      <c r="IC65" s="22" t="s">
        <v>130</v>
      </c>
      <c r="IE65" s="23"/>
      <c r="IF65" s="23"/>
      <c r="IG65" s="23"/>
      <c r="IH65" s="23"/>
      <c r="II65" s="23"/>
    </row>
    <row r="66" spans="1:243" s="22" customFormat="1" ht="33" customHeight="1">
      <c r="A66" s="59">
        <v>9.12</v>
      </c>
      <c r="B66" s="60" t="s">
        <v>183</v>
      </c>
      <c r="C66" s="39" t="s">
        <v>131</v>
      </c>
      <c r="D66" s="61">
        <v>12</v>
      </c>
      <c r="E66" s="62" t="s">
        <v>52</v>
      </c>
      <c r="F66" s="63">
        <v>65.54</v>
      </c>
      <c r="G66" s="40"/>
      <c r="H66" s="24"/>
      <c r="I66" s="47" t="s">
        <v>38</v>
      </c>
      <c r="J66" s="48">
        <f t="shared" si="0"/>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1"/>
        <v>786</v>
      </c>
      <c r="BB66" s="54">
        <f t="shared" si="2"/>
        <v>786</v>
      </c>
      <c r="BC66" s="50" t="str">
        <f t="shared" si="3"/>
        <v>INR  Seven Hundred &amp; Eighty Six  Only</v>
      </c>
      <c r="IA66" s="22">
        <v>9.12</v>
      </c>
      <c r="IB66" s="22" t="s">
        <v>183</v>
      </c>
      <c r="IC66" s="22" t="s">
        <v>131</v>
      </c>
      <c r="ID66" s="22">
        <v>12</v>
      </c>
      <c r="IE66" s="23" t="s">
        <v>52</v>
      </c>
      <c r="IF66" s="23"/>
      <c r="IG66" s="23"/>
      <c r="IH66" s="23"/>
      <c r="II66" s="23"/>
    </row>
    <row r="67" spans="1:243" s="22" customFormat="1" ht="15.75">
      <c r="A67" s="59">
        <v>10</v>
      </c>
      <c r="B67" s="60" t="s">
        <v>184</v>
      </c>
      <c r="C67" s="39" t="s">
        <v>132</v>
      </c>
      <c r="D67" s="71"/>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3"/>
      <c r="IA67" s="22">
        <v>10</v>
      </c>
      <c r="IB67" s="22" t="s">
        <v>184</v>
      </c>
      <c r="IC67" s="22" t="s">
        <v>132</v>
      </c>
      <c r="IE67" s="23"/>
      <c r="IF67" s="23"/>
      <c r="IG67" s="23"/>
      <c r="IH67" s="23"/>
      <c r="II67" s="23"/>
    </row>
    <row r="68" spans="1:243" s="22" customFormat="1" ht="71.25">
      <c r="A68" s="63">
        <v>10.01</v>
      </c>
      <c r="B68" s="60" t="s">
        <v>150</v>
      </c>
      <c r="C68" s="39" t="s">
        <v>133</v>
      </c>
      <c r="D68" s="71"/>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3"/>
      <c r="IA68" s="22">
        <v>10.01</v>
      </c>
      <c r="IB68" s="22" t="s">
        <v>150</v>
      </c>
      <c r="IC68" s="22" t="s">
        <v>133</v>
      </c>
      <c r="IE68" s="23"/>
      <c r="IF68" s="23"/>
      <c r="IG68" s="23"/>
      <c r="IH68" s="23"/>
      <c r="II68" s="23"/>
    </row>
    <row r="69" spans="1:243" s="22" customFormat="1" ht="28.5">
      <c r="A69" s="59">
        <v>10.02</v>
      </c>
      <c r="B69" s="64" t="s">
        <v>151</v>
      </c>
      <c r="C69" s="39" t="s">
        <v>134</v>
      </c>
      <c r="D69" s="61">
        <v>10</v>
      </c>
      <c r="E69" s="62" t="s">
        <v>64</v>
      </c>
      <c r="F69" s="63">
        <v>1759.84</v>
      </c>
      <c r="G69" s="40"/>
      <c r="H69" s="24"/>
      <c r="I69" s="47" t="s">
        <v>38</v>
      </c>
      <c r="J69" s="48">
        <f t="shared" si="0"/>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3"/>
      <c r="BA69" s="42">
        <f t="shared" si="1"/>
        <v>17598</v>
      </c>
      <c r="BB69" s="54">
        <f t="shared" si="2"/>
        <v>17598</v>
      </c>
      <c r="BC69" s="50" t="str">
        <f t="shared" si="3"/>
        <v>INR  Seventeen Thousand Five Hundred &amp; Ninety Eight  Only</v>
      </c>
      <c r="IA69" s="22">
        <v>10.02</v>
      </c>
      <c r="IB69" s="22" t="s">
        <v>151</v>
      </c>
      <c r="IC69" s="22" t="s">
        <v>134</v>
      </c>
      <c r="ID69" s="22">
        <v>10</v>
      </c>
      <c r="IE69" s="23" t="s">
        <v>64</v>
      </c>
      <c r="IF69" s="23"/>
      <c r="IG69" s="23"/>
      <c r="IH69" s="23"/>
      <c r="II69" s="23"/>
    </row>
    <row r="70" spans="1:243" s="22" customFormat="1" ht="85.5">
      <c r="A70" s="59">
        <v>10.03</v>
      </c>
      <c r="B70" s="64" t="s">
        <v>185</v>
      </c>
      <c r="C70" s="39" t="s">
        <v>135</v>
      </c>
      <c r="D70" s="61">
        <v>7</v>
      </c>
      <c r="E70" s="62" t="s">
        <v>64</v>
      </c>
      <c r="F70" s="63">
        <v>2567.38</v>
      </c>
      <c r="G70" s="40"/>
      <c r="H70" s="24"/>
      <c r="I70" s="47" t="s">
        <v>38</v>
      </c>
      <c r="J70" s="48">
        <f t="shared" si="0"/>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1"/>
        <v>17972</v>
      </c>
      <c r="BB70" s="54">
        <f t="shared" si="2"/>
        <v>17972</v>
      </c>
      <c r="BC70" s="50" t="str">
        <f t="shared" si="3"/>
        <v>INR  Seventeen Thousand Nine Hundred &amp; Seventy Two  Only</v>
      </c>
      <c r="IA70" s="22">
        <v>10.03</v>
      </c>
      <c r="IB70" s="22" t="s">
        <v>185</v>
      </c>
      <c r="IC70" s="22" t="s">
        <v>135</v>
      </c>
      <c r="ID70" s="22">
        <v>7</v>
      </c>
      <c r="IE70" s="23" t="s">
        <v>64</v>
      </c>
      <c r="IF70" s="23"/>
      <c r="IG70" s="23"/>
      <c r="IH70" s="23"/>
      <c r="II70" s="23"/>
    </row>
    <row r="71" spans="1:243" s="22" customFormat="1" ht="85.5">
      <c r="A71" s="63">
        <v>10.04</v>
      </c>
      <c r="B71" s="60" t="s">
        <v>186</v>
      </c>
      <c r="C71" s="39" t="s">
        <v>136</v>
      </c>
      <c r="D71" s="71"/>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3"/>
      <c r="IA71" s="22">
        <v>10.04</v>
      </c>
      <c r="IB71" s="22" t="s">
        <v>186</v>
      </c>
      <c r="IC71" s="22" t="s">
        <v>136</v>
      </c>
      <c r="IE71" s="23"/>
      <c r="IF71" s="23"/>
      <c r="IG71" s="23"/>
      <c r="IH71" s="23"/>
      <c r="II71" s="23"/>
    </row>
    <row r="72" spans="1:243" s="22" customFormat="1" ht="28.5">
      <c r="A72" s="59">
        <v>10.05</v>
      </c>
      <c r="B72" s="60" t="s">
        <v>187</v>
      </c>
      <c r="C72" s="39" t="s">
        <v>137</v>
      </c>
      <c r="D72" s="61">
        <v>4</v>
      </c>
      <c r="E72" s="62" t="s">
        <v>64</v>
      </c>
      <c r="F72" s="63">
        <v>1489.21</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3"/>
      <c r="BA72" s="42">
        <f t="shared" si="1"/>
        <v>5957</v>
      </c>
      <c r="BB72" s="54">
        <f t="shared" si="2"/>
        <v>5957</v>
      </c>
      <c r="BC72" s="50" t="str">
        <f t="shared" si="3"/>
        <v>INR  Five Thousand Nine Hundred &amp; Fifty Seven  Only</v>
      </c>
      <c r="IA72" s="22">
        <v>10.05</v>
      </c>
      <c r="IB72" s="22" t="s">
        <v>187</v>
      </c>
      <c r="IC72" s="22" t="s">
        <v>137</v>
      </c>
      <c r="ID72" s="22">
        <v>4</v>
      </c>
      <c r="IE72" s="23" t="s">
        <v>64</v>
      </c>
      <c r="IF72" s="23"/>
      <c r="IG72" s="23"/>
      <c r="IH72" s="23"/>
      <c r="II72" s="23"/>
    </row>
    <row r="73" spans="1:243" s="22" customFormat="1" ht="71.25">
      <c r="A73" s="59">
        <v>10.06</v>
      </c>
      <c r="B73" s="60" t="s">
        <v>86</v>
      </c>
      <c r="C73" s="39" t="s">
        <v>138</v>
      </c>
      <c r="D73" s="71"/>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3"/>
      <c r="IA73" s="22">
        <v>10.06</v>
      </c>
      <c r="IB73" s="22" t="s">
        <v>86</v>
      </c>
      <c r="IC73" s="22" t="s">
        <v>138</v>
      </c>
      <c r="IE73" s="23"/>
      <c r="IF73" s="23"/>
      <c r="IG73" s="23"/>
      <c r="IH73" s="23"/>
      <c r="II73" s="23"/>
    </row>
    <row r="74" spans="1:243" s="22" customFormat="1" ht="20.25" customHeight="1">
      <c r="A74" s="63">
        <v>10.07</v>
      </c>
      <c r="B74" s="60" t="s">
        <v>152</v>
      </c>
      <c r="C74" s="39" t="s">
        <v>139</v>
      </c>
      <c r="D74" s="61">
        <v>2</v>
      </c>
      <c r="E74" s="62" t="s">
        <v>65</v>
      </c>
      <c r="F74" s="63">
        <v>265.4</v>
      </c>
      <c r="G74" s="40"/>
      <c r="H74" s="24"/>
      <c r="I74" s="47" t="s">
        <v>38</v>
      </c>
      <c r="J74" s="48">
        <f t="shared" si="0"/>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3"/>
      <c r="BA74" s="42">
        <f t="shared" si="1"/>
        <v>531</v>
      </c>
      <c r="BB74" s="54">
        <f t="shared" si="2"/>
        <v>531</v>
      </c>
      <c r="BC74" s="50" t="str">
        <f t="shared" si="3"/>
        <v>INR  Five Hundred &amp; Thirty One  Only</v>
      </c>
      <c r="IA74" s="22">
        <v>10.07</v>
      </c>
      <c r="IB74" s="22" t="s">
        <v>152</v>
      </c>
      <c r="IC74" s="22" t="s">
        <v>139</v>
      </c>
      <c r="ID74" s="22">
        <v>2</v>
      </c>
      <c r="IE74" s="23" t="s">
        <v>65</v>
      </c>
      <c r="IF74" s="23"/>
      <c r="IG74" s="23"/>
      <c r="IH74" s="23"/>
      <c r="II74" s="23"/>
    </row>
    <row r="75" spans="1:243" s="22" customFormat="1" ht="85.5">
      <c r="A75" s="59">
        <v>10.08</v>
      </c>
      <c r="B75" s="64" t="s">
        <v>188</v>
      </c>
      <c r="C75" s="39" t="s">
        <v>140</v>
      </c>
      <c r="D75" s="61">
        <v>40</v>
      </c>
      <c r="E75" s="62" t="s">
        <v>66</v>
      </c>
      <c r="F75" s="63">
        <v>4.07</v>
      </c>
      <c r="G75" s="40"/>
      <c r="H75" s="24"/>
      <c r="I75" s="47" t="s">
        <v>38</v>
      </c>
      <c r="J75" s="48">
        <f t="shared" si="0"/>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 t="shared" si="1"/>
        <v>163</v>
      </c>
      <c r="BB75" s="54">
        <f t="shared" si="2"/>
        <v>163</v>
      </c>
      <c r="BC75" s="50" t="str">
        <f t="shared" si="3"/>
        <v>INR  One Hundred &amp; Sixty Three  Only</v>
      </c>
      <c r="IA75" s="22">
        <v>10.08</v>
      </c>
      <c r="IB75" s="22" t="s">
        <v>188</v>
      </c>
      <c r="IC75" s="22" t="s">
        <v>140</v>
      </c>
      <c r="ID75" s="22">
        <v>40</v>
      </c>
      <c r="IE75" s="23" t="s">
        <v>66</v>
      </c>
      <c r="IF75" s="23"/>
      <c r="IG75" s="23"/>
      <c r="IH75" s="23"/>
      <c r="II75" s="23"/>
    </row>
    <row r="76" spans="1:243" s="22" customFormat="1" ht="76.5" customHeight="1">
      <c r="A76" s="59">
        <v>10.09</v>
      </c>
      <c r="B76" s="64" t="s">
        <v>189</v>
      </c>
      <c r="C76" s="39" t="s">
        <v>141</v>
      </c>
      <c r="D76" s="61">
        <v>1</v>
      </c>
      <c r="E76" s="62" t="s">
        <v>65</v>
      </c>
      <c r="F76" s="63">
        <v>652.87</v>
      </c>
      <c r="G76" s="40"/>
      <c r="H76" s="24"/>
      <c r="I76" s="47" t="s">
        <v>38</v>
      </c>
      <c r="J76" s="48">
        <f t="shared" si="0"/>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 t="shared" si="1"/>
        <v>653</v>
      </c>
      <c r="BB76" s="54">
        <f t="shared" si="2"/>
        <v>653</v>
      </c>
      <c r="BC76" s="50" t="str">
        <f t="shared" si="3"/>
        <v>INR  Six Hundred &amp; Fifty Three  Only</v>
      </c>
      <c r="IA76" s="22">
        <v>10.09</v>
      </c>
      <c r="IB76" s="22" t="s">
        <v>189</v>
      </c>
      <c r="IC76" s="22" t="s">
        <v>141</v>
      </c>
      <c r="ID76" s="22">
        <v>1</v>
      </c>
      <c r="IE76" s="23" t="s">
        <v>65</v>
      </c>
      <c r="IF76" s="23"/>
      <c r="IG76" s="23"/>
      <c r="IH76" s="23"/>
      <c r="II76" s="23"/>
    </row>
    <row r="77" spans="1:243" s="22" customFormat="1" ht="128.25">
      <c r="A77" s="63">
        <v>10.1</v>
      </c>
      <c r="B77" s="60" t="s">
        <v>190</v>
      </c>
      <c r="C77" s="39" t="s">
        <v>142</v>
      </c>
      <c r="D77" s="61">
        <v>20</v>
      </c>
      <c r="E77" s="62" t="s">
        <v>64</v>
      </c>
      <c r="F77" s="63">
        <v>192.32</v>
      </c>
      <c r="G77" s="40"/>
      <c r="H77" s="24"/>
      <c r="I77" s="47" t="s">
        <v>38</v>
      </c>
      <c r="J77" s="48">
        <f t="shared" si="0"/>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3"/>
      <c r="BA77" s="42">
        <f t="shared" si="1"/>
        <v>3846</v>
      </c>
      <c r="BB77" s="54">
        <f t="shared" si="2"/>
        <v>3846</v>
      </c>
      <c r="BC77" s="50" t="str">
        <f t="shared" si="3"/>
        <v>INR  Three Thousand Eight Hundred &amp; Forty Six  Only</v>
      </c>
      <c r="IA77" s="22">
        <v>10.1</v>
      </c>
      <c r="IB77" s="22" t="s">
        <v>190</v>
      </c>
      <c r="IC77" s="22" t="s">
        <v>142</v>
      </c>
      <c r="ID77" s="22">
        <v>20</v>
      </c>
      <c r="IE77" s="23" t="s">
        <v>64</v>
      </c>
      <c r="IF77" s="23"/>
      <c r="IG77" s="23"/>
      <c r="IH77" s="23"/>
      <c r="II77" s="23"/>
    </row>
    <row r="78" spans="1:55" ht="42.75">
      <c r="A78" s="25" t="s">
        <v>46</v>
      </c>
      <c r="B78" s="26"/>
      <c r="C78" s="27"/>
      <c r="D78" s="43"/>
      <c r="E78" s="43"/>
      <c r="F78" s="43"/>
      <c r="G78" s="43"/>
      <c r="H78" s="55"/>
      <c r="I78" s="55"/>
      <c r="J78" s="55"/>
      <c r="K78" s="55"/>
      <c r="L78" s="56"/>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57">
        <f>SUM(BA13:BA77)</f>
        <v>326154</v>
      </c>
      <c r="BB78" s="58">
        <f>SUM(BB13:BB77)</f>
        <v>326154</v>
      </c>
      <c r="BC78" s="50" t="str">
        <f>SpellNumber(L78,BB78)</f>
        <v>  Three Lakh Twenty Six Thousand One Hundred &amp; Fifty Four  Only</v>
      </c>
    </row>
    <row r="79" spans="1:55" ht="18">
      <c r="A79" s="26" t="s">
        <v>47</v>
      </c>
      <c r="B79" s="28"/>
      <c r="C79" s="29"/>
      <c r="D79" s="30"/>
      <c r="E79" s="44" t="s">
        <v>54</v>
      </c>
      <c r="F79" s="45"/>
      <c r="G79" s="31"/>
      <c r="H79" s="32"/>
      <c r="I79" s="32"/>
      <c r="J79" s="32"/>
      <c r="K79" s="33"/>
      <c r="L79" s="34"/>
      <c r="M79" s="35"/>
      <c r="N79" s="36"/>
      <c r="O79" s="22"/>
      <c r="P79" s="22"/>
      <c r="Q79" s="22"/>
      <c r="R79" s="22"/>
      <c r="S79" s="22"/>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7">
        <f>IF(ISBLANK(F79),0,IF(E79="Excess (+)",ROUND(BA78+(BA78*F79),2),IF(E79="Less (-)",ROUND(BA78+(BA78*F79*(-1)),2),IF(E79="At Par",BA78,0))))</f>
        <v>0</v>
      </c>
      <c r="BB79" s="38">
        <f>ROUND(BA79,0)</f>
        <v>0</v>
      </c>
      <c r="BC79" s="21" t="str">
        <f>SpellNumber($E$2,BB79)</f>
        <v>INR Zero Only</v>
      </c>
    </row>
    <row r="80" spans="1:55" ht="18">
      <c r="A80" s="25" t="s">
        <v>48</v>
      </c>
      <c r="B80" s="25"/>
      <c r="C80" s="66" t="str">
        <f>SpellNumber($E$2,BB79)</f>
        <v>INR Zero Only</v>
      </c>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70" ht="15"/>
    <row r="271" ht="15"/>
    <row r="272" ht="15"/>
    <row r="274" ht="15"/>
    <row r="275" ht="15"/>
    <row r="276" ht="15"/>
    <row r="277" ht="15"/>
    <row r="278" ht="15"/>
    <row r="279" ht="15"/>
    <row r="281" ht="15"/>
    <row r="282" ht="15"/>
    <row r="283" ht="15"/>
    <row r="284" ht="15"/>
    <row r="285" ht="15"/>
    <row r="286" ht="15"/>
    <row r="288" ht="15"/>
    <row r="289" ht="15"/>
    <row r="290" ht="15"/>
    <row r="291" ht="15"/>
    <row r="292" ht="15"/>
    <row r="293" ht="15"/>
    <row r="294" ht="15"/>
    <row r="295" ht="15"/>
    <row r="296" ht="15"/>
    <row r="298" ht="15"/>
    <row r="299" ht="15"/>
    <row r="300" ht="15"/>
    <row r="301" ht="15"/>
    <row r="302" ht="15"/>
    <row r="303" ht="15"/>
    <row r="304" ht="15"/>
    <row r="305" ht="15"/>
    <row r="306" ht="15"/>
    <row r="307" ht="15"/>
    <row r="308" ht="15"/>
    <row r="309" ht="15"/>
    <row r="310" ht="15"/>
    <row r="311" ht="15"/>
    <row r="312" ht="15"/>
    <row r="313" ht="15"/>
  </sheetData>
  <sheetProtection password="9E83" sheet="1"/>
  <autoFilter ref="A11:BC80"/>
  <mergeCells count="42">
    <mergeCell ref="D71:BC71"/>
    <mergeCell ref="D73:BC73"/>
    <mergeCell ref="D59:BC59"/>
    <mergeCell ref="D60:BC60"/>
    <mergeCell ref="D62:BC62"/>
    <mergeCell ref="D65:BC65"/>
    <mergeCell ref="D67:BC67"/>
    <mergeCell ref="D68:BC68"/>
    <mergeCell ref="D48:BC48"/>
    <mergeCell ref="D50:BC50"/>
    <mergeCell ref="D52:BC52"/>
    <mergeCell ref="D54:BC54"/>
    <mergeCell ref="D55:BC55"/>
    <mergeCell ref="D57:BC57"/>
    <mergeCell ref="D37:BC37"/>
    <mergeCell ref="D39:BC39"/>
    <mergeCell ref="D41:BC41"/>
    <mergeCell ref="D43:BC43"/>
    <mergeCell ref="D45:BC45"/>
    <mergeCell ref="D47:BC47"/>
    <mergeCell ref="D26:BC26"/>
    <mergeCell ref="D27:BC27"/>
    <mergeCell ref="D29:BC29"/>
    <mergeCell ref="D31:BC31"/>
    <mergeCell ref="D32:BC32"/>
    <mergeCell ref="D34:BC34"/>
    <mergeCell ref="D16:BC16"/>
    <mergeCell ref="D17:BC17"/>
    <mergeCell ref="D19:BC19"/>
    <mergeCell ref="D20:BC20"/>
    <mergeCell ref="D22:BC22"/>
    <mergeCell ref="D24:BC24"/>
    <mergeCell ref="A9:BC9"/>
    <mergeCell ref="C80:BC80"/>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9">
      <formula1>IF(E79="Select",-1,IF(E79="At Par",0,0))</formula1>
      <formula2>IF(E79="Select",-1,IF(E79="At Par",0,0.99))</formula2>
    </dataValidation>
    <dataValidation type="list" allowBlank="1" showErrorMessage="1" sqref="E7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9">
      <formula1>0</formula1>
      <formula2>99.9</formula2>
    </dataValidation>
    <dataValidation type="list" allowBlank="1" showErrorMessage="1" sqref="D13:D14 K15 D16:D17 K18 D19:D20 K21 D22 K23 D24 K25 D26:D27 K28 D29 K30 D31:D32 K33 D34 K35:K36 D37 K38 D39 K40 D41 K42 D43 K44 D45 K46 D47:D48 K49 D50 K51 D52 K53 D54:D55 K56 D57 K58 D59:D60 K61 D62 K63:K64 D65 K66 D67:D68 K69:K70 D71 K72 K74:K77 D7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3:H23 G25:H25 G28:H28 G30:H30 G33:H33 G35:H36 G38:H38 G40:H40 G42:H42 G44:H44 G46:H46 G49:H49 G51:H51 G53:H53 G56:H56 G58:H58 G61:H61 G63:H64 G66:H66 G69:H70 G72:H72 G74:H77">
      <formula1>0</formula1>
      <formula2>999999999999999</formula2>
    </dataValidation>
    <dataValidation allowBlank="1" showInputMessage="1" showErrorMessage="1" promptTitle="Addition / Deduction" prompt="Please Choose the correct One" sqref="J15 J18 J21 J23 J25 J28 J30 J33 J35:J36 J38 J40 J42 J44 J46 J49 J51 J53 J56 J58 J61 J63:J64 J66 J69:J70 J72 J74:J77">
      <formula1>0</formula1>
      <formula2>0</formula2>
    </dataValidation>
    <dataValidation type="list" showErrorMessage="1" sqref="I15 I18 I21 I23 I25 I28 I30 I33 I35:I36 I38 I40 I42 I44 I46 I49 I51 I53 I56 I58 I61 I63:I64 I66 I69:I70 I72 I74:I7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3:O23 N25:O25 N28:O28 N30:O30 N33:O33 N35:O36 N38:O38 N40:O40 N42:O42 N44:O44 N46:O46 N49:O49 N51:O51 N53:O53 N56:O56 N58:O58 N61:O61 N63:O64 N66:O66 N69:O70 N72:O72 N74:O7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3 R25 R28 R30 R33 R35:R36 R38 R40 R42 R44 R46 R49 R51 R53 R56 R58 R61 R63:R64 R66 R69:R70 R72 R74:R7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3 Q25 Q28 Q30 Q33 Q35:Q36 Q38 Q40 Q42 Q44 Q46 Q49 Q51 Q53 Q56 Q58 Q61 Q63:Q64 Q66 Q69:Q70 Q72 Q74:Q7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3 M25 M28 M30 M33 M35:M36 M38 M40 M42 M44 M46 M49 M51 M53 M56 M58 M61 M63:M64 M66 M69:M70 M72 M74:M77">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 D23 D25 D28 D30 D33 D35:D36 D38 D40 D42 D44 D46 D49 D51 D53 D56 D58 D61 D63:D64 D66 D69:D70 D72 D74:D7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 F23 F25 F28 F30 F33 F35:F36 F38 F40 F42 F44 F46 F49 F51 F53 F56 F58 F61 F63:F64 F66 F69:F70 F72 F74:F77">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7 L76">
      <formula1>"INR"</formula1>
    </dataValidation>
    <dataValidation allowBlank="1" showInputMessage="1" showErrorMessage="1" promptTitle="Itemcode/Make" prompt="Please enter text" sqref="C13:C77">
      <formula1>0</formula1>
      <formula2>0</formula2>
    </dataValidation>
    <dataValidation type="decimal" allowBlank="1" showInputMessage="1" showErrorMessage="1" errorTitle="Invalid Entry" error="Only Numeric Values are allowed. " sqref="A13:A77">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2022-08-25T07:34:21Z</cp:lastPrinted>
  <dcterms:created xsi:type="dcterms:W3CDTF">2009-01-30T06:42:42Z</dcterms:created>
  <dcterms:modified xsi:type="dcterms:W3CDTF">2022-08-25T07:34:47Z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