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'BoQ1'!$A$11:$BC$52</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<sst xmlns="http://schemas.openxmlformats.org/spreadsheetml/2006/main" count="343" uniqueCount="133">
  <si>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</si>
  <si>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</si>
  <si>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</si>
  <si>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</si>
  <si>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</si>
  <si>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</si>
  <si>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</si>
  <si>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</si>
  <si>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</si>
  <si>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</si>
  <si>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</si>
  <si>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</si>
  <si>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</si>
  <si>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</si>
  <si>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</si>
  <si>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</si>
  <si>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</si>
  <si>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</si>
  <si>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</si>
  <si>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</si>
  <si>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</si>
  <si>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</si>
  <si>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</si>
  <si>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</si>
  <si>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</si>
  <si>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</si>
  <si>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</si>
  <si>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</si>
  <si>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</si>
  <si>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</si>
  <si>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</si>
  <si>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</si>
  <si>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</si>
  <si>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</si>
  <si>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</si>
  <si>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</si>
  <si>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</si>
  <si>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</si>
  <si>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</si>
  <si>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</si>
  <si>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</si>
  <si>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</si>
  <si>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</si>
  <si>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</si>
  <si>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</si>
  <si>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</si>
  <si>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</si>
  <si>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</si>
  <si>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</si>
  <si>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</si>
  <si>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</si>
  <si>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</si>
  <si>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</si>
  <si>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</si>
  <si>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</si>
  <si>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</si>
  <si>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</si>
  <si>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</si>
  <si>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</si>
  <si>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</si>
  <si>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</si>
  <si>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</si>
  <si>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</si>
  <si>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</si>
  <si>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</si>
  <si>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</si>
  <si>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</si>
  <si>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</si>
  <si>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</si>
  <si>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</si>
  <si>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</si>
  <si>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metre</t>
  </si>
  <si>
    <t>Tender Inviting Authority: Superintending Engineer, IWD, IIT, Kanpur</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</si>
  <si>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</si>
  <si>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</si>
  <si>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</si>
  <si>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</si>
  <si>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Distempering with 1st quality acrylic  distemper (ready made) having VOC content less than 50 gm per ltr. of approved manufacturer and of required shade and colour complete. as per manufacturer's specification.</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</si>
  <si>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</si>
  <si>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</si>
  <si>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</si>
  <si>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</si>
  <si>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WATER SUPPLY</t>
  </si>
  <si>
    <t>20 mm dia nominal bore</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</si>
  <si>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</si>
  <si>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</si>
  <si>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</si>
  <si>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</si>
  <si>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</si>
  <si>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</si>
  <si>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</si>
  <si>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</si>
  <si>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</si>
  <si>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</si>
  <si>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</si>
  <si>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</si>
  <si>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</si>
  <si>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</si>
  <si>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</si>
  <si>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</si>
  <si>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</si>
  <si>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</si>
  <si>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</si>
  <si>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</si>
  <si>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</si>
  <si>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</si>
  <si>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</si>
  <si>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</si>
  <si>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</si>
  <si>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</si>
  <si>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</si>
  <si>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</si>
  <si>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Providing and laying in position cement concrete of specified grade excluding the cost of centering and shuttering - All work up to plinth level :</t>
  </si>
  <si>
    <t>STEEL WORK</t>
  </si>
  <si>
    <t>Demolishing cement concrete manually/ by mechanical means including disposal of material within 50 metres lead as per direction of Engineer - in - charge.</t>
  </si>
  <si>
    <t>Nominal concrete 1:3:6 or richer mix (i/c equivalent design mix)</t>
  </si>
  <si>
    <t>CEMENT CONCRETE (CAST IN SITU)</t>
  </si>
  <si>
    <t>1:2:4 (1 cement : 2 coarse sand (zone-III) derived from natural sources : 4 graded stone aggregate 20 mm nominal size derived from natural sources)</t>
  </si>
  <si>
    <t>Providing and laying in position specified grade of reinforced cement concrete, excluding the cost of centering, shuttering, finishing and reinforcement - All work up to plinth level :</t>
  </si>
  <si>
    <t>1:1.5:3 (1 cement : 1.5 coarse sand (zone-III) derived from natural sources : 3 graded stone aggregate 20 mm nominal size de rived from natural sources)</t>
  </si>
  <si>
    <t>Suspended floors, roofs, landings, balconies and access platform</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</si>
  <si>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</si>
  <si>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</si>
  <si>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&amp; fixing glass panes with putty and glazing clips in steel doors, windows, clerestory windows, all complete with :</t>
  </si>
  <si>
    <t>4.0 mm thick glass panes</t>
  </si>
  <si>
    <t>6 mm cement plaster 1:3 (1 cement : 3 fine sand) finished with a floating coat of neat cement and thick coat of Lime wash on top of walls when dry for bearing of R.C.C. slabs and beams.</t>
  </si>
  <si>
    <t>Finishing walls with Acrylic Smooth exterior paint of required shade :</t>
  </si>
  <si>
    <t>New work (Two or more coat applied @ 1.67 ltr/10 sqm over and including priming coat of exterior primer applied @ 2.20 kg/10 sqm)</t>
  </si>
  <si>
    <t>Old work (One or more coat applied @ 0.90 ltr/10 sqm).</t>
  </si>
  <si>
    <t>Dismantling and Demolishing</t>
  </si>
  <si>
    <t>Providing and fixing G.I. pipes complete with G.I. fittings and clamps, i/c cutting and making good the walls etc.   Internal work - Exposed on wall</t>
  </si>
  <si>
    <t>Name of Work: Renovation of Central Workshop</t>
  </si>
  <si>
    <t>Contract No:   33/C/D2/2022-23/01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</si>
</sst>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2"/>
  <sheetViews>
    <sheetView showGridLines="0" zoomScale="85" zoomScaleNormal="85" zoomScalePageLayoutView="0" workbookViewId="0" topLeftCell="A1">
      <selection activeCell="D14" sqref="D14:BC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72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131</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132</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116</v>
      </c>
      <c r="C13" s="39" t="s">
        <v>55</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116</v>
      </c>
      <c r="IC13" s="22" t="s">
        <v>55</v>
      </c>
      <c r="IE13" s="23"/>
      <c r="IF13" s="23" t="s">
        <v>34</v>
      </c>
      <c r="IG13" s="23" t="s">
        <v>35</v>
      </c>
      <c r="IH13" s="23">
        <v>10</v>
      </c>
      <c r="II13" s="23" t="s">
        <v>36</v>
      </c>
    </row>
    <row r="14" spans="1:243" s="22" customFormat="1" ht="71.25">
      <c r="A14" s="59">
        <v>1.01</v>
      </c>
      <c r="B14" s="64" t="s">
        <v>112</v>
      </c>
      <c r="C14" s="39" t="s">
        <v>56</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2">
        <v>1.01</v>
      </c>
      <c r="IB14" s="22" t="s">
        <v>112</v>
      </c>
      <c r="IC14" s="22" t="s">
        <v>56</v>
      </c>
      <c r="IE14" s="23"/>
      <c r="IF14" s="23" t="s">
        <v>40</v>
      </c>
      <c r="IG14" s="23" t="s">
        <v>35</v>
      </c>
      <c r="IH14" s="23">
        <v>123.223</v>
      </c>
      <c r="II14" s="23" t="s">
        <v>37</v>
      </c>
    </row>
    <row r="15" spans="1:243" s="22" customFormat="1" ht="71.25">
      <c r="A15" s="59">
        <v>1.02</v>
      </c>
      <c r="B15" s="60" t="s">
        <v>117</v>
      </c>
      <c r="C15" s="39" t="s">
        <v>57</v>
      </c>
      <c r="D15" s="61">
        <v>0.5</v>
      </c>
      <c r="E15" s="62" t="s">
        <v>64</v>
      </c>
      <c r="F15" s="63">
        <v>6457.82</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3229</v>
      </c>
      <c r="BB15" s="54">
        <f>BA15+SUM(N15:AZ15)</f>
        <v>3229</v>
      </c>
      <c r="BC15" s="50" t="str">
        <f>SpellNumber(L15,BB15)</f>
        <v>INR  Three Thousand Two Hundred &amp; Twenty Nine  Only</v>
      </c>
      <c r="IA15" s="22">
        <v>1.02</v>
      </c>
      <c r="IB15" s="22" t="s">
        <v>117</v>
      </c>
      <c r="IC15" s="22" t="s">
        <v>57</v>
      </c>
      <c r="ID15" s="22">
        <v>0.5</v>
      </c>
      <c r="IE15" s="23" t="s">
        <v>64</v>
      </c>
      <c r="IF15" s="23" t="s">
        <v>41</v>
      </c>
      <c r="IG15" s="23" t="s">
        <v>42</v>
      </c>
      <c r="IH15" s="23">
        <v>213</v>
      </c>
      <c r="II15" s="23" t="s">
        <v>37</v>
      </c>
    </row>
    <row r="16" spans="1:243" s="22" customFormat="1" ht="15.75">
      <c r="A16" s="59">
        <v>2</v>
      </c>
      <c r="B16" s="60" t="s">
        <v>67</v>
      </c>
      <c r="C16" s="39" t="s">
        <v>84</v>
      </c>
      <c r="D16" s="71"/>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3"/>
      <c r="IA16" s="22">
        <v>2</v>
      </c>
      <c r="IB16" s="22" t="s">
        <v>67</v>
      </c>
      <c r="IC16" s="22" t="s">
        <v>84</v>
      </c>
      <c r="IE16" s="23"/>
      <c r="IF16" s="23"/>
      <c r="IG16" s="23"/>
      <c r="IH16" s="23"/>
      <c r="II16" s="23"/>
    </row>
    <row r="17" spans="1:243" s="22" customFormat="1" ht="85.5">
      <c r="A17" s="59">
        <v>2.01</v>
      </c>
      <c r="B17" s="60" t="s">
        <v>118</v>
      </c>
      <c r="C17" s="39" t="s">
        <v>58</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22">
        <v>2.01</v>
      </c>
      <c r="IB17" s="22" t="s">
        <v>118</v>
      </c>
      <c r="IC17" s="22" t="s">
        <v>58</v>
      </c>
      <c r="IE17" s="23"/>
      <c r="IF17" s="23"/>
      <c r="IG17" s="23"/>
      <c r="IH17" s="23"/>
      <c r="II17" s="23"/>
    </row>
    <row r="18" spans="1:243" s="22" customFormat="1" ht="71.25">
      <c r="A18" s="59">
        <v>2.02</v>
      </c>
      <c r="B18" s="60" t="s">
        <v>119</v>
      </c>
      <c r="C18" s="39" t="s">
        <v>85</v>
      </c>
      <c r="D18" s="61">
        <v>0.15</v>
      </c>
      <c r="E18" s="62" t="s">
        <v>64</v>
      </c>
      <c r="F18" s="63">
        <v>7333.8</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1100</v>
      </c>
      <c r="BB18" s="54">
        <f>BA18+SUM(N18:AZ18)</f>
        <v>1100</v>
      </c>
      <c r="BC18" s="50" t="str">
        <f>SpellNumber(L18,BB18)</f>
        <v>INR  One Thousand One Hundred    Only</v>
      </c>
      <c r="IA18" s="22">
        <v>2.02</v>
      </c>
      <c r="IB18" s="22" t="s">
        <v>119</v>
      </c>
      <c r="IC18" s="22" t="s">
        <v>85</v>
      </c>
      <c r="ID18" s="22">
        <v>0.15</v>
      </c>
      <c r="IE18" s="23" t="s">
        <v>64</v>
      </c>
      <c r="IF18" s="23"/>
      <c r="IG18" s="23"/>
      <c r="IH18" s="23"/>
      <c r="II18" s="23"/>
    </row>
    <row r="19" spans="1:243" s="22" customFormat="1" ht="42.75">
      <c r="A19" s="59">
        <v>2.03</v>
      </c>
      <c r="B19" s="60" t="s">
        <v>68</v>
      </c>
      <c r="C19" s="39" t="s">
        <v>86</v>
      </c>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3"/>
      <c r="IA19" s="22">
        <v>2.03</v>
      </c>
      <c r="IB19" s="22" t="s">
        <v>68</v>
      </c>
      <c r="IC19" s="22" t="s">
        <v>86</v>
      </c>
      <c r="IE19" s="23"/>
      <c r="IF19" s="23"/>
      <c r="IG19" s="23"/>
      <c r="IH19" s="23"/>
      <c r="II19" s="23"/>
    </row>
    <row r="20" spans="1:243" s="22" customFormat="1" ht="30.75" customHeight="1">
      <c r="A20" s="59">
        <v>2.04</v>
      </c>
      <c r="B20" s="60" t="s">
        <v>120</v>
      </c>
      <c r="C20" s="39" t="s">
        <v>59</v>
      </c>
      <c r="D20" s="61">
        <v>2</v>
      </c>
      <c r="E20" s="62" t="s">
        <v>52</v>
      </c>
      <c r="F20" s="63">
        <v>672.11</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ROUND(total_amount_ba($B$2,$D$2,D20,F20,J20,K20,M20),0)</f>
        <v>1344</v>
      </c>
      <c r="BB20" s="54">
        <f>BA20+SUM(N20:AZ20)</f>
        <v>1344</v>
      </c>
      <c r="BC20" s="50" t="str">
        <f>SpellNumber(L20,BB20)</f>
        <v>INR  One Thousand Three Hundred &amp; Forty Four  Only</v>
      </c>
      <c r="IA20" s="22">
        <v>2.04</v>
      </c>
      <c r="IB20" s="22" t="s">
        <v>120</v>
      </c>
      <c r="IC20" s="22" t="s">
        <v>59</v>
      </c>
      <c r="ID20" s="22">
        <v>2</v>
      </c>
      <c r="IE20" s="23" t="s">
        <v>52</v>
      </c>
      <c r="IF20" s="23" t="s">
        <v>34</v>
      </c>
      <c r="IG20" s="23" t="s">
        <v>43</v>
      </c>
      <c r="IH20" s="23">
        <v>10</v>
      </c>
      <c r="II20" s="23" t="s">
        <v>37</v>
      </c>
    </row>
    <row r="21" spans="1:243" s="22" customFormat="1" ht="71.25">
      <c r="A21" s="59">
        <v>2.05</v>
      </c>
      <c r="B21" s="60" t="s">
        <v>69</v>
      </c>
      <c r="C21" s="39" t="s">
        <v>87</v>
      </c>
      <c r="D21" s="71"/>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3"/>
      <c r="IA21" s="22">
        <v>2.05</v>
      </c>
      <c r="IB21" s="22" t="s">
        <v>69</v>
      </c>
      <c r="IC21" s="22" t="s">
        <v>87</v>
      </c>
      <c r="IE21" s="23"/>
      <c r="IF21" s="23"/>
      <c r="IG21" s="23"/>
      <c r="IH21" s="23"/>
      <c r="II21" s="23"/>
    </row>
    <row r="22" spans="1:243" s="22" customFormat="1" ht="28.5">
      <c r="A22" s="59">
        <v>2.06</v>
      </c>
      <c r="B22" s="60" t="s">
        <v>70</v>
      </c>
      <c r="C22" s="39" t="s">
        <v>60</v>
      </c>
      <c r="D22" s="61">
        <v>10</v>
      </c>
      <c r="E22" s="62" t="s">
        <v>65</v>
      </c>
      <c r="F22" s="63">
        <v>78.6</v>
      </c>
      <c r="G22" s="40"/>
      <c r="H22" s="24"/>
      <c r="I22" s="47" t="s">
        <v>38</v>
      </c>
      <c r="J22" s="48">
        <f>IF(I22="Less(-)",-1,1)</f>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ROUND(total_amount_ba($B$2,$D$2,D22,F22,J22,K22,M22),0)</f>
        <v>786</v>
      </c>
      <c r="BB22" s="54">
        <f>BA22+SUM(N22:AZ22)</f>
        <v>786</v>
      </c>
      <c r="BC22" s="50" t="str">
        <f>SpellNumber(L22,BB22)</f>
        <v>INR  Seven Hundred &amp; Eighty Six  Only</v>
      </c>
      <c r="IA22" s="22">
        <v>2.06</v>
      </c>
      <c r="IB22" s="22" t="s">
        <v>70</v>
      </c>
      <c r="IC22" s="22" t="s">
        <v>60</v>
      </c>
      <c r="ID22" s="22">
        <v>10</v>
      </c>
      <c r="IE22" s="23" t="s">
        <v>65</v>
      </c>
      <c r="IF22" s="23" t="s">
        <v>40</v>
      </c>
      <c r="IG22" s="23" t="s">
        <v>35</v>
      </c>
      <c r="IH22" s="23">
        <v>123.223</v>
      </c>
      <c r="II22" s="23" t="s">
        <v>37</v>
      </c>
    </row>
    <row r="23" spans="1:243" s="22" customFormat="1" ht="15.75">
      <c r="A23" s="59">
        <v>3</v>
      </c>
      <c r="B23" s="60" t="s">
        <v>73</v>
      </c>
      <c r="C23" s="39" t="s">
        <v>88</v>
      </c>
      <c r="D23" s="71"/>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3"/>
      <c r="IA23" s="22">
        <v>3</v>
      </c>
      <c r="IB23" s="22" t="s">
        <v>73</v>
      </c>
      <c r="IC23" s="22" t="s">
        <v>88</v>
      </c>
      <c r="IE23" s="23"/>
      <c r="IF23" s="23" t="s">
        <v>44</v>
      </c>
      <c r="IG23" s="23" t="s">
        <v>45</v>
      </c>
      <c r="IH23" s="23">
        <v>10</v>
      </c>
      <c r="II23" s="23" t="s">
        <v>37</v>
      </c>
    </row>
    <row r="24" spans="1:243" s="22" customFormat="1" ht="213.75">
      <c r="A24" s="59">
        <v>3.01</v>
      </c>
      <c r="B24" s="60" t="s">
        <v>74</v>
      </c>
      <c r="C24" s="39" t="s">
        <v>89</v>
      </c>
      <c r="D24" s="61">
        <v>2</v>
      </c>
      <c r="E24" s="62" t="s">
        <v>52</v>
      </c>
      <c r="F24" s="63">
        <v>932.44</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ROUND(total_amount_ba($B$2,$D$2,D24,F24,J24,K24,M24),0)</f>
        <v>1865</v>
      </c>
      <c r="BB24" s="54">
        <f>BA24+SUM(N24:AZ24)</f>
        <v>1865</v>
      </c>
      <c r="BC24" s="50" t="str">
        <f>SpellNumber(L24,BB24)</f>
        <v>INR  One Thousand Eight Hundred &amp; Sixty Five  Only</v>
      </c>
      <c r="IA24" s="22">
        <v>3.01</v>
      </c>
      <c r="IB24" s="22" t="s">
        <v>74</v>
      </c>
      <c r="IC24" s="22" t="s">
        <v>89</v>
      </c>
      <c r="ID24" s="22">
        <v>2</v>
      </c>
      <c r="IE24" s="23" t="s">
        <v>52</v>
      </c>
      <c r="IF24" s="23"/>
      <c r="IG24" s="23"/>
      <c r="IH24" s="23"/>
      <c r="II24" s="23"/>
    </row>
    <row r="25" spans="1:243" s="22" customFormat="1" ht="15.75">
      <c r="A25" s="59">
        <v>4</v>
      </c>
      <c r="B25" s="60" t="s">
        <v>113</v>
      </c>
      <c r="C25" s="39" t="s">
        <v>90</v>
      </c>
      <c r="D25" s="71"/>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3"/>
      <c r="IA25" s="22">
        <v>4</v>
      </c>
      <c r="IB25" s="22" t="s">
        <v>113</v>
      </c>
      <c r="IC25" s="22" t="s">
        <v>90</v>
      </c>
      <c r="IE25" s="23"/>
      <c r="IF25" s="23" t="s">
        <v>41</v>
      </c>
      <c r="IG25" s="23" t="s">
        <v>42</v>
      </c>
      <c r="IH25" s="23">
        <v>213</v>
      </c>
      <c r="II25" s="23" t="s">
        <v>37</v>
      </c>
    </row>
    <row r="26" spans="1:243" s="22" customFormat="1" ht="85.5">
      <c r="A26" s="59">
        <v>4.01</v>
      </c>
      <c r="B26" s="60" t="s">
        <v>121</v>
      </c>
      <c r="C26" s="39" t="s">
        <v>91</v>
      </c>
      <c r="D26" s="71"/>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3"/>
      <c r="IA26" s="22">
        <v>4.01</v>
      </c>
      <c r="IB26" s="22" t="s">
        <v>121</v>
      </c>
      <c r="IC26" s="22" t="s">
        <v>91</v>
      </c>
      <c r="IE26" s="23"/>
      <c r="IF26" s="23"/>
      <c r="IG26" s="23"/>
      <c r="IH26" s="23"/>
      <c r="II26" s="23"/>
    </row>
    <row r="27" spans="1:243" s="22" customFormat="1" ht="42.75">
      <c r="A27" s="59">
        <v>4.02</v>
      </c>
      <c r="B27" s="60" t="s">
        <v>122</v>
      </c>
      <c r="C27" s="39" t="s">
        <v>92</v>
      </c>
      <c r="D27" s="61">
        <v>10</v>
      </c>
      <c r="E27" s="62" t="s">
        <v>65</v>
      </c>
      <c r="F27" s="63">
        <v>124.76</v>
      </c>
      <c r="G27" s="40"/>
      <c r="H27" s="24"/>
      <c r="I27" s="47" t="s">
        <v>38</v>
      </c>
      <c r="J27" s="48">
        <f>IF(I27="Less(-)",-1,1)</f>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ROUND(total_amount_ba($B$2,$D$2,D27,F27,J27,K27,M27),0)</f>
        <v>1248</v>
      </c>
      <c r="BB27" s="54">
        <f>BA27+SUM(N27:AZ27)</f>
        <v>1248</v>
      </c>
      <c r="BC27" s="50" t="str">
        <f>SpellNumber(L27,BB27)</f>
        <v>INR  One Thousand Two Hundred &amp; Forty Eight  Only</v>
      </c>
      <c r="IA27" s="22">
        <v>4.02</v>
      </c>
      <c r="IB27" s="22" t="s">
        <v>122</v>
      </c>
      <c r="IC27" s="22" t="s">
        <v>92</v>
      </c>
      <c r="ID27" s="22">
        <v>10</v>
      </c>
      <c r="IE27" s="23" t="s">
        <v>65</v>
      </c>
      <c r="IF27" s="23"/>
      <c r="IG27" s="23"/>
      <c r="IH27" s="23"/>
      <c r="II27" s="23"/>
    </row>
    <row r="28" spans="1:243" s="22" customFormat="1" ht="47.25" customHeight="1">
      <c r="A28" s="59">
        <v>4.03</v>
      </c>
      <c r="B28" s="60" t="s">
        <v>123</v>
      </c>
      <c r="C28" s="39" t="s">
        <v>93</v>
      </c>
      <c r="D28" s="71"/>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3"/>
      <c r="IA28" s="22">
        <v>4.03</v>
      </c>
      <c r="IB28" s="22" t="s">
        <v>123</v>
      </c>
      <c r="IC28" s="22" t="s">
        <v>93</v>
      </c>
      <c r="IE28" s="23"/>
      <c r="IF28" s="23"/>
      <c r="IG28" s="23"/>
      <c r="IH28" s="23"/>
      <c r="II28" s="23"/>
    </row>
    <row r="29" spans="1:243" s="22" customFormat="1" ht="28.5">
      <c r="A29" s="59">
        <v>4.04</v>
      </c>
      <c r="B29" s="60" t="s">
        <v>124</v>
      </c>
      <c r="C29" s="39" t="s">
        <v>94</v>
      </c>
      <c r="D29" s="61">
        <v>20</v>
      </c>
      <c r="E29" s="62" t="s">
        <v>52</v>
      </c>
      <c r="F29" s="63">
        <v>824.46</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ROUND(total_amount_ba($B$2,$D$2,D29,F29,J29,K29,M29),0)</f>
        <v>16489</v>
      </c>
      <c r="BB29" s="54">
        <f>BA29+SUM(N29:AZ29)</f>
        <v>16489</v>
      </c>
      <c r="BC29" s="50" t="str">
        <f>SpellNumber(L29,BB29)</f>
        <v>INR  Sixteen Thousand Four Hundred &amp; Eighty Nine  Only</v>
      </c>
      <c r="IA29" s="22">
        <v>4.04</v>
      </c>
      <c r="IB29" s="22" t="s">
        <v>124</v>
      </c>
      <c r="IC29" s="22" t="s">
        <v>94</v>
      </c>
      <c r="ID29" s="22">
        <v>20</v>
      </c>
      <c r="IE29" s="23" t="s">
        <v>52</v>
      </c>
      <c r="IF29" s="23"/>
      <c r="IG29" s="23"/>
      <c r="IH29" s="23"/>
      <c r="II29" s="23"/>
    </row>
    <row r="30" spans="1:243" s="22" customFormat="1" ht="15.75">
      <c r="A30" s="59">
        <v>5</v>
      </c>
      <c r="B30" s="60" t="s">
        <v>53</v>
      </c>
      <c r="C30" s="39" t="s">
        <v>61</v>
      </c>
      <c r="D30" s="71"/>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3"/>
      <c r="IA30" s="22">
        <v>5</v>
      </c>
      <c r="IB30" s="22" t="s">
        <v>53</v>
      </c>
      <c r="IC30" s="22" t="s">
        <v>61</v>
      </c>
      <c r="IE30" s="23"/>
      <c r="IF30" s="23"/>
      <c r="IG30" s="23"/>
      <c r="IH30" s="23"/>
      <c r="II30" s="23"/>
    </row>
    <row r="31" spans="1:243" s="22" customFormat="1" ht="85.5">
      <c r="A31" s="59">
        <v>5.01</v>
      </c>
      <c r="B31" s="60" t="s">
        <v>125</v>
      </c>
      <c r="C31" s="39" t="s">
        <v>95</v>
      </c>
      <c r="D31" s="61">
        <v>2</v>
      </c>
      <c r="E31" s="62" t="s">
        <v>52</v>
      </c>
      <c r="F31" s="63">
        <v>293.02</v>
      </c>
      <c r="G31" s="40"/>
      <c r="H31" s="24"/>
      <c r="I31" s="47" t="s">
        <v>38</v>
      </c>
      <c r="J31" s="48">
        <f>IF(I31="Less(-)",-1,1)</f>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ROUND(total_amount_ba($B$2,$D$2,D31,F31,J31,K31,M31),0)</f>
        <v>586</v>
      </c>
      <c r="BB31" s="54">
        <f>BA31+SUM(N31:AZ31)</f>
        <v>586</v>
      </c>
      <c r="BC31" s="50" t="str">
        <f>SpellNumber(L31,BB31)</f>
        <v>INR  Five Hundred &amp; Eighty Six  Only</v>
      </c>
      <c r="IA31" s="22">
        <v>5.01</v>
      </c>
      <c r="IB31" s="22" t="s">
        <v>125</v>
      </c>
      <c r="IC31" s="22" t="s">
        <v>95</v>
      </c>
      <c r="ID31" s="22">
        <v>2</v>
      </c>
      <c r="IE31" s="23" t="s">
        <v>52</v>
      </c>
      <c r="IF31" s="23"/>
      <c r="IG31" s="23"/>
      <c r="IH31" s="23"/>
      <c r="II31" s="23"/>
    </row>
    <row r="32" spans="1:243" s="22" customFormat="1" ht="28.5">
      <c r="A32" s="59">
        <v>5.02</v>
      </c>
      <c r="B32" s="60" t="s">
        <v>126</v>
      </c>
      <c r="C32" s="39" t="s">
        <v>96</v>
      </c>
      <c r="D32" s="71"/>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3"/>
      <c r="IA32" s="22">
        <v>5.02</v>
      </c>
      <c r="IB32" s="22" t="s">
        <v>126</v>
      </c>
      <c r="IC32" s="22" t="s">
        <v>96</v>
      </c>
      <c r="IE32" s="23"/>
      <c r="IF32" s="23"/>
      <c r="IG32" s="23"/>
      <c r="IH32" s="23"/>
      <c r="II32" s="23"/>
    </row>
    <row r="33" spans="1:243" s="22" customFormat="1" ht="57">
      <c r="A33" s="59">
        <v>5.03</v>
      </c>
      <c r="B33" s="60" t="s">
        <v>127</v>
      </c>
      <c r="C33" s="39" t="s">
        <v>97</v>
      </c>
      <c r="D33" s="61">
        <v>400</v>
      </c>
      <c r="E33" s="62" t="s">
        <v>52</v>
      </c>
      <c r="F33" s="63">
        <v>146.29</v>
      </c>
      <c r="G33" s="40"/>
      <c r="H33" s="24"/>
      <c r="I33" s="47" t="s">
        <v>38</v>
      </c>
      <c r="J33" s="48">
        <f>IF(I33="Less(-)",-1,1)</f>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ROUND(total_amount_ba($B$2,$D$2,D33,F33,J33,K33,M33),0)</f>
        <v>58516</v>
      </c>
      <c r="BB33" s="54">
        <f>BA33+SUM(N33:AZ33)</f>
        <v>58516</v>
      </c>
      <c r="BC33" s="50" t="str">
        <f>SpellNumber(L33,BB33)</f>
        <v>INR  Fifty Eight Thousand Five Hundred &amp; Sixteen  Only</v>
      </c>
      <c r="IA33" s="22">
        <v>5.03</v>
      </c>
      <c r="IB33" s="22" t="s">
        <v>127</v>
      </c>
      <c r="IC33" s="22" t="s">
        <v>97</v>
      </c>
      <c r="ID33" s="22">
        <v>400</v>
      </c>
      <c r="IE33" s="23" t="s">
        <v>52</v>
      </c>
      <c r="IF33" s="23"/>
      <c r="IG33" s="23"/>
      <c r="IH33" s="23"/>
      <c r="II33" s="23"/>
    </row>
    <row r="34" spans="1:243" s="22" customFormat="1" ht="85.5">
      <c r="A34" s="59">
        <v>5.04</v>
      </c>
      <c r="B34" s="60" t="s">
        <v>76</v>
      </c>
      <c r="C34" s="39" t="s">
        <v>98</v>
      </c>
      <c r="D34" s="61">
        <v>500</v>
      </c>
      <c r="E34" s="62" t="s">
        <v>52</v>
      </c>
      <c r="F34" s="63">
        <v>108.59</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ROUND(total_amount_ba($B$2,$D$2,D34,F34,J34,K34,M34),0)</f>
        <v>54295</v>
      </c>
      <c r="BB34" s="54">
        <f>BA34+SUM(N34:AZ34)</f>
        <v>54295</v>
      </c>
      <c r="BC34" s="50" t="str">
        <f>SpellNumber(L34,BB34)</f>
        <v>INR  Fifty Four Thousand Two Hundred &amp; Ninety Five  Only</v>
      </c>
      <c r="IA34" s="22">
        <v>5.04</v>
      </c>
      <c r="IB34" s="22" t="s">
        <v>76</v>
      </c>
      <c r="IC34" s="22" t="s">
        <v>98</v>
      </c>
      <c r="ID34" s="22">
        <v>500</v>
      </c>
      <c r="IE34" s="23" t="s">
        <v>52</v>
      </c>
      <c r="IF34" s="23"/>
      <c r="IG34" s="23"/>
      <c r="IH34" s="23"/>
      <c r="II34" s="23"/>
    </row>
    <row r="35" spans="1:243" s="22" customFormat="1" ht="57">
      <c r="A35" s="59">
        <v>5.05</v>
      </c>
      <c r="B35" s="60" t="s">
        <v>75</v>
      </c>
      <c r="C35" s="39" t="s">
        <v>99</v>
      </c>
      <c r="D35" s="71"/>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3"/>
      <c r="IA35" s="22">
        <v>5.05</v>
      </c>
      <c r="IB35" s="22" t="s">
        <v>75</v>
      </c>
      <c r="IC35" s="22" t="s">
        <v>99</v>
      </c>
      <c r="IE35" s="23"/>
      <c r="IF35" s="23"/>
      <c r="IG35" s="23"/>
      <c r="IH35" s="23"/>
      <c r="II35" s="23"/>
    </row>
    <row r="36" spans="1:243" s="22" customFormat="1" ht="28.5">
      <c r="A36" s="59">
        <v>5.06</v>
      </c>
      <c r="B36" s="60" t="s">
        <v>78</v>
      </c>
      <c r="C36" s="39" t="s">
        <v>100</v>
      </c>
      <c r="D36" s="61">
        <v>1010</v>
      </c>
      <c r="E36" s="62" t="s">
        <v>52</v>
      </c>
      <c r="F36" s="63">
        <v>75.88</v>
      </c>
      <c r="G36" s="40"/>
      <c r="H36" s="24"/>
      <c r="I36" s="47" t="s">
        <v>38</v>
      </c>
      <c r="J36" s="48">
        <f>IF(I36="Less(-)",-1,1)</f>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ROUND(total_amount_ba($B$2,$D$2,D36,F36,J36,K36,M36),0)</f>
        <v>76639</v>
      </c>
      <c r="BB36" s="54">
        <f>BA36+SUM(N36:AZ36)</f>
        <v>76639</v>
      </c>
      <c r="BC36" s="50" t="str">
        <f>SpellNumber(L36,BB36)</f>
        <v>INR  Seventy Six Thousand Six Hundred &amp; Thirty Nine  Only</v>
      </c>
      <c r="IA36" s="22">
        <v>5.06</v>
      </c>
      <c r="IB36" s="22" t="s">
        <v>78</v>
      </c>
      <c r="IC36" s="22" t="s">
        <v>100</v>
      </c>
      <c r="ID36" s="22">
        <v>1010</v>
      </c>
      <c r="IE36" s="23" t="s">
        <v>52</v>
      </c>
      <c r="IF36" s="23"/>
      <c r="IG36" s="23"/>
      <c r="IH36" s="23"/>
      <c r="II36" s="23"/>
    </row>
    <row r="37" spans="1:243" s="22" customFormat="1" ht="85.5">
      <c r="A37" s="59">
        <v>5.07</v>
      </c>
      <c r="B37" s="60" t="s">
        <v>77</v>
      </c>
      <c r="C37" s="39" t="s">
        <v>62</v>
      </c>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3"/>
      <c r="IA37" s="22">
        <v>5.07</v>
      </c>
      <c r="IB37" s="22" t="s">
        <v>77</v>
      </c>
      <c r="IC37" s="22" t="s">
        <v>62</v>
      </c>
      <c r="IE37" s="23"/>
      <c r="IF37" s="23"/>
      <c r="IG37" s="23"/>
      <c r="IH37" s="23"/>
      <c r="II37" s="23"/>
    </row>
    <row r="38" spans="1:243" s="22" customFormat="1" ht="28.5">
      <c r="A38" s="63">
        <v>5.08</v>
      </c>
      <c r="B38" s="60" t="s">
        <v>78</v>
      </c>
      <c r="C38" s="39" t="s">
        <v>63</v>
      </c>
      <c r="D38" s="61">
        <v>1200</v>
      </c>
      <c r="E38" s="62" t="s">
        <v>52</v>
      </c>
      <c r="F38" s="63">
        <v>44.36</v>
      </c>
      <c r="G38" s="40"/>
      <c r="H38" s="24"/>
      <c r="I38" s="47" t="s">
        <v>38</v>
      </c>
      <c r="J38" s="48">
        <f>IF(I38="Less(-)",-1,1)</f>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ROUND(total_amount_ba($B$2,$D$2,D38,F38,J38,K38,M38),0)</f>
        <v>53232</v>
      </c>
      <c r="BB38" s="54">
        <f>BA38+SUM(N38:AZ38)</f>
        <v>53232</v>
      </c>
      <c r="BC38" s="50" t="str">
        <f>SpellNumber(L38,BB38)</f>
        <v>INR  Fifty Three Thousand Two Hundred &amp; Thirty Two  Only</v>
      </c>
      <c r="IA38" s="22">
        <v>5.08</v>
      </c>
      <c r="IB38" s="22" t="s">
        <v>78</v>
      </c>
      <c r="IC38" s="22" t="s">
        <v>63</v>
      </c>
      <c r="ID38" s="22">
        <v>1200</v>
      </c>
      <c r="IE38" s="23" t="s">
        <v>52</v>
      </c>
      <c r="IF38" s="23"/>
      <c r="IG38" s="23"/>
      <c r="IH38" s="23"/>
      <c r="II38" s="23"/>
    </row>
    <row r="39" spans="1:243" s="22" customFormat="1" ht="28.5">
      <c r="A39" s="59">
        <v>5.09</v>
      </c>
      <c r="B39" s="60" t="s">
        <v>126</v>
      </c>
      <c r="C39" s="39" t="s">
        <v>101</v>
      </c>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3"/>
      <c r="IA39" s="22">
        <v>5.09</v>
      </c>
      <c r="IB39" s="22" t="s">
        <v>126</v>
      </c>
      <c r="IC39" s="22" t="s">
        <v>101</v>
      </c>
      <c r="IE39" s="23"/>
      <c r="IF39" s="23"/>
      <c r="IG39" s="23"/>
      <c r="IH39" s="23"/>
      <c r="II39" s="23"/>
    </row>
    <row r="40" spans="1:243" s="22" customFormat="1" ht="28.5">
      <c r="A40" s="59">
        <v>5.1</v>
      </c>
      <c r="B40" s="60" t="s">
        <v>128</v>
      </c>
      <c r="C40" s="39" t="s">
        <v>102</v>
      </c>
      <c r="D40" s="61">
        <v>20</v>
      </c>
      <c r="E40" s="62" t="s">
        <v>52</v>
      </c>
      <c r="F40" s="63">
        <v>65.54</v>
      </c>
      <c r="G40" s="40"/>
      <c r="H40" s="24"/>
      <c r="I40" s="47" t="s">
        <v>38</v>
      </c>
      <c r="J40" s="48">
        <f>IF(I40="Less(-)",-1,1)</f>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ROUND(total_amount_ba($B$2,$D$2,D40,F40,J40,K40,M40),0)</f>
        <v>1311</v>
      </c>
      <c r="BB40" s="54">
        <f>BA40+SUM(N40:AZ40)</f>
        <v>1311</v>
      </c>
      <c r="BC40" s="50" t="str">
        <f>SpellNumber(L40,BB40)</f>
        <v>INR  One Thousand Three Hundred &amp; Eleven  Only</v>
      </c>
      <c r="IA40" s="22">
        <v>5.1</v>
      </c>
      <c r="IB40" s="22" t="s">
        <v>128</v>
      </c>
      <c r="IC40" s="22" t="s">
        <v>102</v>
      </c>
      <c r="ID40" s="22">
        <v>20</v>
      </c>
      <c r="IE40" s="23" t="s">
        <v>52</v>
      </c>
      <c r="IF40" s="23"/>
      <c r="IG40" s="23"/>
      <c r="IH40" s="23"/>
      <c r="II40" s="23"/>
    </row>
    <row r="41" spans="1:243" s="22" customFormat="1" ht="15.75">
      <c r="A41" s="59">
        <v>6</v>
      </c>
      <c r="B41" s="60" t="s">
        <v>79</v>
      </c>
      <c r="C41" s="39" t="s">
        <v>103</v>
      </c>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3"/>
      <c r="IA41" s="22">
        <v>6</v>
      </c>
      <c r="IB41" s="22" t="s">
        <v>79</v>
      </c>
      <c r="IC41" s="22" t="s">
        <v>103</v>
      </c>
      <c r="IE41" s="23"/>
      <c r="IF41" s="23"/>
      <c r="IG41" s="23"/>
      <c r="IH41" s="23"/>
      <c r="II41" s="23"/>
    </row>
    <row r="42" spans="1:243" s="22" customFormat="1" ht="142.5">
      <c r="A42" s="59">
        <v>6.01</v>
      </c>
      <c r="B42" s="60" t="s">
        <v>80</v>
      </c>
      <c r="C42" s="39" t="s">
        <v>104</v>
      </c>
      <c r="D42" s="71"/>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3"/>
      <c r="IA42" s="22">
        <v>6.01</v>
      </c>
      <c r="IB42" s="22" t="s">
        <v>80</v>
      </c>
      <c r="IC42" s="22" t="s">
        <v>104</v>
      </c>
      <c r="IE42" s="23"/>
      <c r="IF42" s="23"/>
      <c r="IG42" s="23"/>
      <c r="IH42" s="23"/>
      <c r="II42" s="23"/>
    </row>
    <row r="43" spans="1:243" s="22" customFormat="1" ht="28.5">
      <c r="A43" s="59">
        <v>6.02</v>
      </c>
      <c r="B43" s="60" t="s">
        <v>81</v>
      </c>
      <c r="C43" s="39" t="s">
        <v>105</v>
      </c>
      <c r="D43" s="61">
        <v>10</v>
      </c>
      <c r="E43" s="62" t="s">
        <v>52</v>
      </c>
      <c r="F43" s="63">
        <v>419.11</v>
      </c>
      <c r="G43" s="40"/>
      <c r="H43" s="24"/>
      <c r="I43" s="47" t="s">
        <v>38</v>
      </c>
      <c r="J43" s="48">
        <f>IF(I43="Less(-)",-1,1)</f>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ROUND(total_amount_ba($B$2,$D$2,D43,F43,J43,K43,M43),0)</f>
        <v>4191</v>
      </c>
      <c r="BB43" s="54">
        <f>BA43+SUM(N43:AZ43)</f>
        <v>4191</v>
      </c>
      <c r="BC43" s="50" t="str">
        <f>SpellNumber(L43,BB43)</f>
        <v>INR  Four Thousand One Hundred &amp; Ninety One  Only</v>
      </c>
      <c r="IA43" s="22">
        <v>6.02</v>
      </c>
      <c r="IB43" s="22" t="s">
        <v>81</v>
      </c>
      <c r="IC43" s="22" t="s">
        <v>105</v>
      </c>
      <c r="ID43" s="22">
        <v>10</v>
      </c>
      <c r="IE43" s="23" t="s">
        <v>52</v>
      </c>
      <c r="IF43" s="23"/>
      <c r="IG43" s="23"/>
      <c r="IH43" s="23"/>
      <c r="II43" s="23"/>
    </row>
    <row r="44" spans="1:243" s="22" customFormat="1" ht="15.75">
      <c r="A44" s="59">
        <v>7</v>
      </c>
      <c r="B44" s="60" t="s">
        <v>129</v>
      </c>
      <c r="C44" s="39" t="s">
        <v>106</v>
      </c>
      <c r="D44" s="71"/>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3"/>
      <c r="IA44" s="22">
        <v>7</v>
      </c>
      <c r="IB44" s="22" t="s">
        <v>129</v>
      </c>
      <c r="IC44" s="22" t="s">
        <v>106</v>
      </c>
      <c r="IE44" s="23"/>
      <c r="IF44" s="23"/>
      <c r="IG44" s="23"/>
      <c r="IH44" s="23"/>
      <c r="II44" s="23"/>
    </row>
    <row r="45" spans="1:243" s="22" customFormat="1" ht="71.25">
      <c r="A45" s="63">
        <v>7.01</v>
      </c>
      <c r="B45" s="60" t="s">
        <v>114</v>
      </c>
      <c r="C45" s="39" t="s">
        <v>107</v>
      </c>
      <c r="D45" s="71"/>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3"/>
      <c r="IA45" s="22">
        <v>7.01</v>
      </c>
      <c r="IB45" s="22" t="s">
        <v>114</v>
      </c>
      <c r="IC45" s="22" t="s">
        <v>107</v>
      </c>
      <c r="IE45" s="23"/>
      <c r="IF45" s="23"/>
      <c r="IG45" s="23"/>
      <c r="IH45" s="23"/>
      <c r="II45" s="23"/>
    </row>
    <row r="46" spans="1:243" s="22" customFormat="1" ht="28.5">
      <c r="A46" s="59">
        <v>7.02</v>
      </c>
      <c r="B46" s="60" t="s">
        <v>115</v>
      </c>
      <c r="C46" s="39" t="s">
        <v>108</v>
      </c>
      <c r="D46" s="61">
        <v>0.5</v>
      </c>
      <c r="E46" s="62" t="s">
        <v>64</v>
      </c>
      <c r="F46" s="63">
        <v>1759.84</v>
      </c>
      <c r="G46" s="40"/>
      <c r="H46" s="24"/>
      <c r="I46" s="47" t="s">
        <v>38</v>
      </c>
      <c r="J46" s="48">
        <f>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3"/>
      <c r="BA46" s="42">
        <f>ROUND(total_amount_ba($B$2,$D$2,D46,F46,J46,K46,M46),0)</f>
        <v>880</v>
      </c>
      <c r="BB46" s="54">
        <f>BA46+SUM(N46:AZ46)</f>
        <v>880</v>
      </c>
      <c r="BC46" s="50" t="str">
        <f>SpellNumber(L46,BB46)</f>
        <v>INR  Eight Hundred &amp; Eighty  Only</v>
      </c>
      <c r="IA46" s="22">
        <v>7.02</v>
      </c>
      <c r="IB46" s="22" t="s">
        <v>115</v>
      </c>
      <c r="IC46" s="22" t="s">
        <v>108</v>
      </c>
      <c r="ID46" s="22">
        <v>0.5</v>
      </c>
      <c r="IE46" s="23" t="s">
        <v>64</v>
      </c>
      <c r="IF46" s="23"/>
      <c r="IG46" s="23"/>
      <c r="IH46" s="23"/>
      <c r="II46" s="23"/>
    </row>
    <row r="47" spans="1:243" s="22" customFormat="1" ht="15.75">
      <c r="A47" s="59">
        <v>8</v>
      </c>
      <c r="B47" s="60" t="s">
        <v>82</v>
      </c>
      <c r="C47" s="39" t="s">
        <v>109</v>
      </c>
      <c r="D47" s="71"/>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3"/>
      <c r="IA47" s="22">
        <v>8</v>
      </c>
      <c r="IB47" s="22" t="s">
        <v>82</v>
      </c>
      <c r="IC47" s="22" t="s">
        <v>109</v>
      </c>
      <c r="IE47" s="23"/>
      <c r="IF47" s="23"/>
      <c r="IG47" s="23"/>
      <c r="IH47" s="23"/>
      <c r="II47" s="23"/>
    </row>
    <row r="48" spans="1:243" s="22" customFormat="1" ht="71.25">
      <c r="A48" s="59">
        <v>8.01</v>
      </c>
      <c r="B48" s="60" t="s">
        <v>130</v>
      </c>
      <c r="C48" s="39" t="s">
        <v>110</v>
      </c>
      <c r="D48" s="71"/>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3"/>
      <c r="IA48" s="22">
        <v>8.01</v>
      </c>
      <c r="IB48" s="22" t="s">
        <v>130</v>
      </c>
      <c r="IC48" s="22" t="s">
        <v>110</v>
      </c>
      <c r="IE48" s="23"/>
      <c r="IF48" s="23"/>
      <c r="IG48" s="23"/>
      <c r="IH48" s="23"/>
      <c r="II48" s="23"/>
    </row>
    <row r="49" spans="1:243" s="22" customFormat="1" ht="28.5">
      <c r="A49" s="59">
        <v>8.02</v>
      </c>
      <c r="B49" s="60" t="s">
        <v>83</v>
      </c>
      <c r="C49" s="39" t="s">
        <v>111</v>
      </c>
      <c r="D49" s="61">
        <v>2</v>
      </c>
      <c r="E49" s="62" t="s">
        <v>71</v>
      </c>
      <c r="F49" s="63">
        <v>327.35</v>
      </c>
      <c r="G49" s="40"/>
      <c r="H49" s="24"/>
      <c r="I49" s="47" t="s">
        <v>38</v>
      </c>
      <c r="J49" s="48">
        <f>IF(I49="Less(-)",-1,1)</f>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ROUND(total_amount_ba($B$2,$D$2,D49,F49,J49,K49,M49),0)</f>
        <v>655</v>
      </c>
      <c r="BB49" s="54">
        <f>BA49+SUM(N49:AZ49)</f>
        <v>655</v>
      </c>
      <c r="BC49" s="50" t="str">
        <f>SpellNumber(L49,BB49)</f>
        <v>INR  Six Hundred &amp; Fifty Five  Only</v>
      </c>
      <c r="IA49" s="22">
        <v>8.02</v>
      </c>
      <c r="IB49" s="22" t="s">
        <v>83</v>
      </c>
      <c r="IC49" s="22" t="s">
        <v>111</v>
      </c>
      <c r="ID49" s="22">
        <v>2</v>
      </c>
      <c r="IE49" s="23" t="s">
        <v>71</v>
      </c>
      <c r="IF49" s="23"/>
      <c r="IG49" s="23"/>
      <c r="IH49" s="23"/>
      <c r="II49" s="23"/>
    </row>
    <row r="50" spans="1:55" ht="42.75">
      <c r="A50" s="25" t="s">
        <v>46</v>
      </c>
      <c r="B50" s="26"/>
      <c r="C50" s="27"/>
      <c r="D50" s="43"/>
      <c r="E50" s="43"/>
      <c r="F50" s="43"/>
      <c r="G50" s="43"/>
      <c r="H50" s="55"/>
      <c r="I50" s="55"/>
      <c r="J50" s="55"/>
      <c r="K50" s="55"/>
      <c r="L50" s="56"/>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57">
        <f>SUM(BA13:BA49)</f>
        <v>276366</v>
      </c>
      <c r="BB50" s="58">
        <f>SUM(BB13:BB49)</f>
        <v>276366</v>
      </c>
      <c r="BC50" s="50" t="str">
        <f>SpellNumber(L50,BB50)</f>
        <v>  Two Lakh Seventy Six Thousand Three Hundred &amp; Sixty Six  Only</v>
      </c>
    </row>
    <row r="51" spans="1:55" ht="42.75" customHeight="1">
      <c r="A51" s="26" t="s">
        <v>47</v>
      </c>
      <c r="B51" s="28"/>
      <c r="C51" s="29"/>
      <c r="D51" s="30"/>
      <c r="E51" s="44" t="s">
        <v>54</v>
      </c>
      <c r="F51" s="45"/>
      <c r="G51" s="31"/>
      <c r="H51" s="32"/>
      <c r="I51" s="32"/>
      <c r="J51" s="32"/>
      <c r="K51" s="33"/>
      <c r="L51" s="34"/>
      <c r="M51" s="35"/>
      <c r="N51" s="36"/>
      <c r="O51" s="22"/>
      <c r="P51" s="22"/>
      <c r="Q51" s="22"/>
      <c r="R51" s="22"/>
      <c r="S51" s="22"/>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7">
        <f>IF(ISBLANK(F51),0,IF(E51="Excess (+)",ROUND(BA50+(BA50*F51),2),IF(E51="Less (-)",ROUND(BA50+(BA50*F51*(-1)),2),IF(E51="At Par",BA50,0))))</f>
        <v>0</v>
      </c>
      <c r="BB51" s="38">
        <f>ROUND(BA51,0)</f>
        <v>0</v>
      </c>
      <c r="BC51" s="21" t="str">
        <f>SpellNumber($E$2,BB51)</f>
        <v>INR Zero Only</v>
      </c>
    </row>
    <row r="52" spans="1:55" ht="18">
      <c r="A52" s="25" t="s">
        <v>48</v>
      </c>
      <c r="B52" s="25"/>
      <c r="C52" s="66" t="str">
        <f>SpellNumber($E$2,BB51)</f>
        <v>INR Zero Only</v>
      </c>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row>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1" ht="15"/>
    <row r="262" ht="15"/>
    <row r="263" ht="15"/>
    <row r="264" ht="15"/>
    <row r="265" ht="15"/>
    <row r="266" ht="15"/>
    <row r="267" ht="15"/>
    <row r="268" ht="15"/>
    <row r="269" ht="15"/>
    <row r="270" ht="15"/>
    <row r="271" ht="15"/>
    <row r="272" ht="15"/>
    <row r="273" ht="15"/>
    <row r="274" ht="15"/>
    <row r="275" ht="15"/>
    <row r="276" ht="15"/>
    <row r="277" ht="15"/>
    <row r="278" ht="15"/>
    <row r="279"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3" ht="15"/>
    <row r="304" ht="15"/>
    <row r="306" ht="15"/>
    <row r="307" ht="15"/>
    <row r="308" ht="15"/>
    <row r="309" ht="15"/>
    <row r="310" ht="15"/>
    <row r="311" ht="15"/>
    <row r="312"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3" ht="15"/>
    <row r="344" ht="15"/>
    <row r="345" ht="15"/>
    <row r="346" ht="15"/>
    <row r="347" ht="15"/>
    <row r="348" ht="15"/>
    <row r="350" ht="15"/>
    <row r="351" ht="15"/>
    <row r="352" ht="15"/>
    <row r="353" ht="15"/>
  </sheetData>
  <sheetProtection password="9E83" sheet="1"/>
  <autoFilter ref="A11:BC52"/>
  <mergeCells count="29">
    <mergeCell ref="D48:BC48"/>
    <mergeCell ref="D39:BC39"/>
    <mergeCell ref="D41:BC41"/>
    <mergeCell ref="D42:BC42"/>
    <mergeCell ref="D44:BC44"/>
    <mergeCell ref="D45:BC45"/>
    <mergeCell ref="D47:BC47"/>
    <mergeCell ref="D26:BC26"/>
    <mergeCell ref="D28:BC28"/>
    <mergeCell ref="D30:BC30"/>
    <mergeCell ref="D32:BC32"/>
    <mergeCell ref="D35:BC35"/>
    <mergeCell ref="D37:BC37"/>
    <mergeCell ref="D16:BC16"/>
    <mergeCell ref="D17:BC17"/>
    <mergeCell ref="D19:BC19"/>
    <mergeCell ref="D21:BC21"/>
    <mergeCell ref="D23:BC23"/>
    <mergeCell ref="D25:BC25"/>
    <mergeCell ref="A9:BC9"/>
    <mergeCell ref="C52:BC52"/>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1">
      <formula1>IF(E51="Select",-1,IF(E51="At Par",0,0))</formula1>
      <formula2>IF(E51="Select",-1,IF(E51="At Par",0,0.99))</formula2>
    </dataValidation>
    <dataValidation type="list" allowBlank="1" showErrorMessage="1" sqref="E5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1">
      <formula1>0</formula1>
      <formula2>99.9</formula2>
    </dataValidation>
    <dataValidation type="list" allowBlank="1" showErrorMessage="1" sqref="D13:D14 K15 D16:D17 K18 D19 K20 D21 K22 D23 K24 D25:D26 K27 D28 K29 D30 K31 D32 K33:K34 D35 K36 D37 K38 D39 K40 D41:D42 K43 D44:D45 K46 D47:D48 K4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2:H22 G24:H24 G27:H27 G29:H29 G31:H31 G33:H34 G36:H36 G38:H38 G40:H40 G43:H43 G46:H46 G49:H49">
      <formula1>0</formula1>
      <formula2>999999999999999</formula2>
    </dataValidation>
    <dataValidation allowBlank="1" showInputMessage="1" showErrorMessage="1" promptTitle="Addition / Deduction" prompt="Please Choose the correct One" sqref="J15 J18 J20 J22 J24 J27 J29 J31 J33:J34 J36 J38 J40 J43 J46 J49">
      <formula1>0</formula1>
      <formula2>0</formula2>
    </dataValidation>
    <dataValidation type="list" showErrorMessage="1" sqref="I15 I18 I20 I22 I24 I27 I29 I31 I33:I34 I36 I38 I40 I43 I46 I4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2:O22 N24:O24 N27:O27 N29:O29 N31:O31 N33:O34 N36:O36 N38:O38 N40:O40 N43:O43 N46:O46 N49:O4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2 R24 R27 R29 R31 R33:R34 R36 R38 R40 R43 R46 R4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2 Q24 Q27 Q29 Q31 Q33:Q34 Q36 Q38 Q40 Q43 Q46 Q4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2 M24 M27 M29 M31 M33:M34 M36 M38 M40 M43 M46 M49">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2 D24 D27 D29 D31 D33:D34 D36 D38 D40 D43 D46 D4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2 F24 F27 F29 F31 F33:F34 F36 F38 F40 F43 F46 F49">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9 L48">
      <formula1>"INR"</formula1>
    </dataValidation>
    <dataValidation allowBlank="1" showInputMessage="1" showErrorMessage="1" promptTitle="Itemcode/Make" prompt="Please enter text" sqref="C13:C49">
      <formula1>0</formula1>
      <formula2>0</formula2>
    </dataValidation>
    <dataValidation type="decimal" allowBlank="1" showInputMessage="1" showErrorMessage="1" errorTitle="Invalid Entry" error="Only Numeric Values are allowed. " sqref="A13:A49">
      <formula1>0</formula1>
      <formula2>999999999999999</formula2>
    </dataValidation>
  </dataValidations>
  <printOptions/>
  <pageMargins left="0.7" right="0.2" top="0.5" bottom="0.2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2022-08-22T09:25:04Z</cp:lastPrinted>
  <dcterms:created xsi:type="dcterms:W3CDTF">2009-01-30T06:42:42Z</dcterms:created>
  <dcterms:modified xsi:type="dcterms:W3CDTF">2022-08-22T09:25:08Z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