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'BoQ1'!$A$1:$BC$49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<sst xmlns="http://schemas.openxmlformats.org/spreadsheetml/2006/main" count="237" uniqueCount="86">
  <si>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</si>
  <si>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</si>
  <si>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</si>
  <si>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</si>
  <si>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</si>
  <si>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</si>
  <si>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</si>
  <si>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</si>
  <si>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</si>
  <si>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</si>
  <si>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</si>
  <si>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</si>
  <si>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</si>
  <si>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</si>
  <si>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</si>
  <si>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</si>
  <si>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</si>
  <si>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</si>
  <si>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</si>
  <si>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</si>
  <si>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</si>
  <si>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</si>
  <si>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</si>
  <si>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</si>
  <si>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</si>
  <si>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</si>
  <si>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</si>
  <si>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</si>
  <si>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</si>
  <si>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</si>
  <si>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</si>
  <si>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</si>
  <si>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</si>
  <si>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</si>
  <si>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</si>
  <si>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</si>
  <si>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</si>
  <si>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</si>
  <si>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</si>
  <si>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</si>
  <si>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</si>
  <si>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</si>
  <si>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sqm</t>
  </si>
  <si>
    <t>metre</t>
  </si>
  <si>
    <t>Select</t>
  </si>
  <si>
    <t>cum</t>
  </si>
  <si>
    <t>each</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</si>
  <si>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</si>
  <si>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</si>
  <si>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110 mm diameter</t>
  </si>
  <si>
    <t>Cement mortar 1:6 (1 cement : 6 coarse sand)</t>
  </si>
  <si>
    <t>Contract No:  21/C/D3/2022-23</t>
  </si>
  <si>
    <t>Name of Work: Construction of Cycle path from Security office (connecting to existing path) to swimming pool - Stretch 7</t>
  </si>
  <si>
    <t>CARRIAGE OF MATERIALS</t>
  </si>
  <si>
    <t>By Mechanical Transport including loading,unloading and stacking</t>
  </si>
  <si>
    <t>Earth Lead - 2 km</t>
  </si>
  <si>
    <t>EARTH WORK</t>
  </si>
  <si>
    <t>Earth work in surface excavation not exceeding 30 cm in depth but exceeding 1.5 m in width as well as 10 sqm on plan including getting out and disposal of excavated earth upto 50 m and lift upto 1.5 m, as directed by Engineer-in- Charge:</t>
  </si>
  <si>
    <t>All kinds of soil</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</si>
  <si>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</si>
  <si>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Pipes, cables etc. exceeding 80 mm dia. but not exceeding 300 mm dia</t>
  </si>
  <si>
    <t>Filling available excavated earth (excluding rock) in trenches, plinth, sides of foundations etc. in layers not exceeding 20cm in depth, consolidating each deposited layer by ramming and watering, lead up to 50 m and lift upto 1.5 m.</t>
  </si>
  <si>
    <t>Surface dressing of the ground including removing vegetation and in-equalities not exceeding 15 cm deep and disposal of rubbish, lead up to 50 m and lift up to 1.5 m.</t>
  </si>
  <si>
    <t>REINFORCED CEMENT CONCRETE</t>
  </si>
  <si>
    <t>Centering and shuttering including strutting, propping etc. and removal of form for</t>
  </si>
  <si>
    <t>Side/Edge suttering of CC Path</t>
  </si>
  <si>
    <t>MASONRY WORK</t>
  </si>
  <si>
    <t>Brick work with common burnt clay F.P.S. (non modular) bricks of class designation 7.5 in foundation and plinth in:</t>
  </si>
  <si>
    <t>FLOORING</t>
  </si>
  <si>
    <t>Cement concrete pavement with 1:2:4 (1 cement : 2 coarse sand : 4 graded stone aggregate 20 mm nominal size), including finishing complete.</t>
  </si>
  <si>
    <t>Extra for making chequers of approved pattern on cement concrete floors, steps, landing, pavements etc.</t>
  </si>
  <si>
    <t>ROOFING</t>
  </si>
  <si>
    <t>Providing and fixing on wall face unplasticised Rigid PVC rain water pipes conforming to IS : 13592 Type A, including jointing with seal ring conforming to IS : 5382, leaving 10 mm gap for thermal expansion, (i) Single socketed pipes.</t>
  </si>
  <si>
    <t>ROAD WORK</t>
  </si>
  <si>
    <t>Painting runway/taxi track/apron marking with adequate nos of coats to give uniform finish with road marking paint of superior make as approved by the Engineer-in-charge, i/c cleaning the surface of ail dirt, scales, oil, grease and other foreign material etc. and lining out complete.</t>
  </si>
  <si>
    <t>New work (Two or more coats)</t>
  </si>
  <si>
    <t>DRAINAGE</t>
  </si>
  <si>
    <t>Raising manhole cover and frame slab to required level including dismantling existing slab and making good the damage as required (Raising depth of manhole to be paid separately) :</t>
  </si>
  <si>
    <t>Rectangular manhole 90x80 cm with rectangular cover 600 x 450 mm of grade LD - 2.5</t>
  </si>
  <si>
    <t>Rectangular manhole 120x90 cm with circular cover 560 mm dia of grade HD - 20</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</si>
  <si>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</si>
  <si>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</si>
  <si>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Providing &amp; fixing Kota Stone upto 100 mm depth Strips with CM 1:4 in CC Road i/c cutting the kota in strips.</t>
  </si>
  <si>
    <t>Cum</t>
  </si>
  <si>
    <t>Rm</t>
  </si>
  <si>
    <t>Tender Inviting Authority: Superintending Engineer, IWD, IIT, Kanpur</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</si>
</sst>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8">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7"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0" fontId="7" fillId="0" borderId="16"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2" fontId="19" fillId="0" borderId="16" xfId="59" applyNumberFormat="1" applyFont="1" applyFill="1" applyBorder="1" applyAlignment="1">
      <alignment vertical="top"/>
      <protection/>
    </xf>
    <xf numFmtId="2" fontId="14" fillId="0" borderId="24"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4" fillId="0" borderId="17" xfId="59" applyNumberFormat="1" applyFont="1" applyFill="1" applyBorder="1" applyAlignment="1">
      <alignment horizontal="justify" vertical="top" wrapText="1"/>
      <protection/>
    </xf>
    <xf numFmtId="0" fontId="57" fillId="0" borderId="15" xfId="0" applyFont="1" applyFill="1" applyBorder="1" applyAlignment="1">
      <alignment horizontal="left" vertical="top"/>
    </xf>
    <xf numFmtId="0" fontId="57" fillId="0" borderId="15" xfId="0" applyFont="1" applyFill="1" applyBorder="1" applyAlignment="1">
      <alignment horizontal="justify" vertical="top" wrapText="1"/>
    </xf>
    <xf numFmtId="0" fontId="57" fillId="0" borderId="15" xfId="0" applyFont="1" applyFill="1" applyBorder="1" applyAlignment="1">
      <alignment horizontal="center" vertical="top" wrapText="1"/>
    </xf>
    <xf numFmtId="2" fontId="57" fillId="0" borderId="15" xfId="0" applyNumberFormat="1" applyFont="1" applyFill="1" applyBorder="1" applyAlignment="1">
      <alignment vertical="top"/>
    </xf>
    <xf numFmtId="2" fontId="57" fillId="0" borderId="15" xfId="0" applyNumberFormat="1" applyFont="1" applyFill="1" applyBorder="1" applyAlignment="1">
      <alignment horizontal="left" vertical="top"/>
    </xf>
    <xf numFmtId="0" fontId="4" fillId="0" borderId="0" xfId="56" applyNumberFormat="1" applyFont="1" applyFill="1" applyAlignment="1">
      <alignment vertical="top" wrapText="1"/>
      <protection/>
    </xf>
    <xf numFmtId="0" fontId="4" fillId="0" borderId="15" xfId="59" applyNumberFormat="1" applyFont="1" applyFill="1" applyBorder="1" applyAlignment="1">
      <alignment horizontal="justify" vertical="top" wrapText="1"/>
      <protection/>
    </xf>
    <xf numFmtId="0" fontId="16" fillId="0" borderId="25" xfId="59" applyNumberFormat="1" applyFont="1" applyFill="1" applyBorder="1" applyAlignment="1" applyProtection="1">
      <alignment vertical="center" wrapText="1"/>
      <protection locked="0"/>
    </xf>
    <xf numFmtId="0" fontId="17" fillId="33" borderId="25" xfId="59" applyNumberFormat="1" applyFont="1" applyFill="1" applyBorder="1" applyAlignment="1" applyProtection="1">
      <alignment vertical="center" wrapText="1"/>
      <protection locked="0"/>
    </xf>
    <xf numFmtId="10" fontId="18" fillId="33" borderId="25" xfId="66" applyNumberFormat="1" applyFont="1" applyFill="1" applyBorder="1" applyAlignment="1" applyProtection="1">
      <alignment horizontal="center" vertical="center"/>
      <protection locked="0"/>
    </xf>
    <xf numFmtId="0" fontId="4" fillId="0" borderId="15" xfId="59" applyNumberFormat="1" applyFont="1" applyFill="1" applyBorder="1" applyAlignment="1">
      <alignment vertical="top"/>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49"/>
  <sheetViews>
    <sheetView showGridLines="0" view="pageBreakPreview" zoomScaleNormal="85" zoomScaleSheetLayoutView="100" zoomScalePageLayoutView="0" workbookViewId="0" topLeftCell="A1">
      <selection activeCell="A5" sqref="A5:BC5"/>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71" t="str">
        <f>B2&amp;" BoQ"</f>
        <v>Percentage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72" t="s">
        <v>85</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30.75" customHeight="1">
      <c r="A5" s="72" t="s">
        <v>52</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30.75" customHeight="1">
      <c r="A6" s="72" t="s">
        <v>51</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3" t="s">
        <v>7</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2" customFormat="1" ht="72" customHeight="1">
      <c r="A8" s="11" t="s">
        <v>39</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IE8" s="13"/>
      <c r="IF8" s="13"/>
      <c r="IG8" s="13"/>
      <c r="IH8" s="13"/>
      <c r="II8" s="13"/>
    </row>
    <row r="9" spans="1:243" s="14" customFormat="1" ht="61.5" customHeight="1">
      <c r="A9" s="74" t="s">
        <v>47</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18.75" customHeight="1">
      <c r="A10" s="16" t="s">
        <v>8</v>
      </c>
      <c r="B10" s="16" t="s">
        <v>9</v>
      </c>
      <c r="C10" s="16" t="s">
        <v>9</v>
      </c>
      <c r="D10" s="16" t="s">
        <v>8</v>
      </c>
      <c r="E10" s="16" t="s">
        <v>48</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5">
        <v>3</v>
      </c>
      <c r="D12" s="41">
        <v>4</v>
      </c>
      <c r="E12" s="41">
        <v>5</v>
      </c>
      <c r="F12" s="41">
        <v>6</v>
      </c>
      <c r="G12" s="41">
        <v>7</v>
      </c>
      <c r="H12" s="41">
        <v>8</v>
      </c>
      <c r="I12" s="41">
        <v>9</v>
      </c>
      <c r="J12" s="41">
        <v>10</v>
      </c>
      <c r="K12" s="41">
        <v>11</v>
      </c>
      <c r="L12" s="41">
        <v>12</v>
      </c>
      <c r="M12" s="41">
        <v>13</v>
      </c>
      <c r="N12" s="41">
        <v>14</v>
      </c>
      <c r="O12" s="41">
        <v>15</v>
      </c>
      <c r="P12" s="41">
        <v>16</v>
      </c>
      <c r="Q12" s="41">
        <v>17</v>
      </c>
      <c r="R12" s="41">
        <v>18</v>
      </c>
      <c r="S12" s="41">
        <v>19</v>
      </c>
      <c r="T12" s="41">
        <v>20</v>
      </c>
      <c r="U12" s="41">
        <v>21</v>
      </c>
      <c r="V12" s="41">
        <v>22</v>
      </c>
      <c r="W12" s="41">
        <v>23</v>
      </c>
      <c r="X12" s="41">
        <v>24</v>
      </c>
      <c r="Y12" s="41">
        <v>25</v>
      </c>
      <c r="Z12" s="41">
        <v>26</v>
      </c>
      <c r="AA12" s="41">
        <v>27</v>
      </c>
      <c r="AB12" s="41">
        <v>28</v>
      </c>
      <c r="AC12" s="41">
        <v>29</v>
      </c>
      <c r="AD12" s="41">
        <v>30</v>
      </c>
      <c r="AE12" s="41">
        <v>31</v>
      </c>
      <c r="AF12" s="41">
        <v>32</v>
      </c>
      <c r="AG12" s="41">
        <v>33</v>
      </c>
      <c r="AH12" s="41">
        <v>34</v>
      </c>
      <c r="AI12" s="41">
        <v>35</v>
      </c>
      <c r="AJ12" s="41">
        <v>36</v>
      </c>
      <c r="AK12" s="41">
        <v>37</v>
      </c>
      <c r="AL12" s="41">
        <v>38</v>
      </c>
      <c r="AM12" s="41">
        <v>39</v>
      </c>
      <c r="AN12" s="41">
        <v>40</v>
      </c>
      <c r="AO12" s="41">
        <v>41</v>
      </c>
      <c r="AP12" s="41">
        <v>42</v>
      </c>
      <c r="AQ12" s="41">
        <v>43</v>
      </c>
      <c r="AR12" s="41">
        <v>44</v>
      </c>
      <c r="AS12" s="41">
        <v>45</v>
      </c>
      <c r="AT12" s="41">
        <v>46</v>
      </c>
      <c r="AU12" s="41">
        <v>47</v>
      </c>
      <c r="AV12" s="41">
        <v>48</v>
      </c>
      <c r="AW12" s="41">
        <v>49</v>
      </c>
      <c r="AX12" s="41">
        <v>50</v>
      </c>
      <c r="AY12" s="41">
        <v>51</v>
      </c>
      <c r="AZ12" s="41">
        <v>52</v>
      </c>
      <c r="BA12" s="41">
        <v>7</v>
      </c>
      <c r="BB12" s="42">
        <v>54</v>
      </c>
      <c r="BC12" s="16">
        <v>8</v>
      </c>
      <c r="IE12" s="18"/>
      <c r="IF12" s="18"/>
      <c r="IG12" s="18"/>
      <c r="IH12" s="18"/>
      <c r="II12" s="18"/>
    </row>
    <row r="13" spans="1:243" s="21" customFormat="1" ht="24.75" customHeight="1">
      <c r="A13" s="57">
        <v>1</v>
      </c>
      <c r="B13" s="58" t="s">
        <v>53</v>
      </c>
      <c r="C13" s="33"/>
      <c r="D13" s="68"/>
      <c r="E13" s="68"/>
      <c r="F13" s="68"/>
      <c r="G13" s="68"/>
      <c r="H13" s="68"/>
      <c r="I13" s="68"/>
      <c r="J13" s="68"/>
      <c r="K13" s="68"/>
      <c r="L13" s="68"/>
      <c r="M13" s="68"/>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IA13" s="21">
        <v>1</v>
      </c>
      <c r="IB13" s="21" t="s">
        <v>53</v>
      </c>
      <c r="IE13" s="22"/>
      <c r="IF13" s="22"/>
      <c r="IG13" s="22"/>
      <c r="IH13" s="22"/>
      <c r="II13" s="22"/>
    </row>
    <row r="14" spans="1:243" s="21" customFormat="1" ht="31.5">
      <c r="A14" s="57">
        <v>1.01</v>
      </c>
      <c r="B14" s="58" t="s">
        <v>54</v>
      </c>
      <c r="C14" s="33"/>
      <c r="D14" s="68"/>
      <c r="E14" s="68"/>
      <c r="F14" s="68"/>
      <c r="G14" s="68"/>
      <c r="H14" s="68"/>
      <c r="I14" s="68"/>
      <c r="J14" s="68"/>
      <c r="K14" s="68"/>
      <c r="L14" s="68"/>
      <c r="M14" s="68"/>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IA14" s="21">
        <v>1.01</v>
      </c>
      <c r="IB14" s="21" t="s">
        <v>54</v>
      </c>
      <c r="IE14" s="22"/>
      <c r="IF14" s="22"/>
      <c r="IG14" s="22"/>
      <c r="IH14" s="22"/>
      <c r="II14" s="22"/>
    </row>
    <row r="15" spans="1:243" s="21" customFormat="1" ht="28.5">
      <c r="A15" s="57">
        <v>1.02</v>
      </c>
      <c r="B15" s="58" t="s">
        <v>55</v>
      </c>
      <c r="C15" s="33"/>
      <c r="D15" s="33">
        <v>400</v>
      </c>
      <c r="E15" s="59" t="s">
        <v>45</v>
      </c>
      <c r="F15" s="60">
        <v>158.18</v>
      </c>
      <c r="G15" s="43"/>
      <c r="H15" s="37"/>
      <c r="I15" s="38" t="s">
        <v>33</v>
      </c>
      <c r="J15" s="39">
        <f>IF(I15="Less(-)",-1,1)</f>
        <v>1</v>
      </c>
      <c r="K15" s="37" t="s">
        <v>34</v>
      </c>
      <c r="L15" s="37" t="s">
        <v>4</v>
      </c>
      <c r="M15" s="40"/>
      <c r="N15" s="49"/>
      <c r="O15" s="49"/>
      <c r="P15" s="50"/>
      <c r="Q15" s="49"/>
      <c r="R15" s="49"/>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2">
        <f>total_amount_ba($B$2,$D$2,D15,F15,J15,K15,M15)</f>
        <v>63272</v>
      </c>
      <c r="BB15" s="51">
        <f>BA15+SUM(N15:AZ15)</f>
        <v>63272</v>
      </c>
      <c r="BC15" s="56" t="str">
        <f>SpellNumber(L15,BB15)</f>
        <v>INR  Sixty Three Thousand Two Hundred &amp; Seventy Two  Only</v>
      </c>
      <c r="IA15" s="21">
        <v>1.02</v>
      </c>
      <c r="IB15" s="21" t="s">
        <v>55</v>
      </c>
      <c r="ID15" s="21">
        <v>400</v>
      </c>
      <c r="IE15" s="22" t="s">
        <v>45</v>
      </c>
      <c r="IF15" s="22"/>
      <c r="IG15" s="22"/>
      <c r="IH15" s="22"/>
      <c r="II15" s="22"/>
    </row>
    <row r="16" spans="1:243" s="21" customFormat="1" ht="15.75">
      <c r="A16" s="57">
        <v>2</v>
      </c>
      <c r="B16" s="58" t="s">
        <v>56</v>
      </c>
      <c r="C16" s="33"/>
      <c r="D16" s="68"/>
      <c r="E16" s="68"/>
      <c r="F16" s="68"/>
      <c r="G16" s="68"/>
      <c r="H16" s="68"/>
      <c r="I16" s="68"/>
      <c r="J16" s="68"/>
      <c r="K16" s="68"/>
      <c r="L16" s="68"/>
      <c r="M16" s="68"/>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IA16" s="21">
        <v>2</v>
      </c>
      <c r="IB16" s="21" t="s">
        <v>56</v>
      </c>
      <c r="IE16" s="22"/>
      <c r="IF16" s="22"/>
      <c r="IG16" s="22"/>
      <c r="IH16" s="22"/>
      <c r="II16" s="22"/>
    </row>
    <row r="17" spans="1:243" s="21" customFormat="1" ht="78.75" customHeight="1">
      <c r="A17" s="57">
        <v>2.01</v>
      </c>
      <c r="B17" s="58" t="s">
        <v>57</v>
      </c>
      <c r="C17" s="33"/>
      <c r="D17" s="68"/>
      <c r="E17" s="68"/>
      <c r="F17" s="68"/>
      <c r="G17" s="68"/>
      <c r="H17" s="68"/>
      <c r="I17" s="68"/>
      <c r="J17" s="68"/>
      <c r="K17" s="68"/>
      <c r="L17" s="68"/>
      <c r="M17" s="68"/>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IA17" s="21">
        <v>2.01</v>
      </c>
      <c r="IB17" s="21" t="s">
        <v>57</v>
      </c>
      <c r="IE17" s="22"/>
      <c r="IF17" s="22"/>
      <c r="IG17" s="22"/>
      <c r="IH17" s="22"/>
      <c r="II17" s="22"/>
    </row>
    <row r="18" spans="1:243" s="21" customFormat="1" ht="30" customHeight="1">
      <c r="A18" s="57">
        <v>2.02</v>
      </c>
      <c r="B18" s="58" t="s">
        <v>58</v>
      </c>
      <c r="C18" s="33"/>
      <c r="D18" s="33">
        <v>1600</v>
      </c>
      <c r="E18" s="59" t="s">
        <v>42</v>
      </c>
      <c r="F18" s="60">
        <v>93.82</v>
      </c>
      <c r="G18" s="43"/>
      <c r="H18" s="37"/>
      <c r="I18" s="38" t="s">
        <v>33</v>
      </c>
      <c r="J18" s="39">
        <f>IF(I18="Less(-)",-1,1)</f>
        <v>1</v>
      </c>
      <c r="K18" s="37" t="s">
        <v>34</v>
      </c>
      <c r="L18" s="37" t="s">
        <v>4</v>
      </c>
      <c r="M18" s="40"/>
      <c r="N18" s="49"/>
      <c r="O18" s="49"/>
      <c r="P18" s="50"/>
      <c r="Q18" s="49"/>
      <c r="R18" s="49"/>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2">
        <f>total_amount_ba($B$2,$D$2,D18,F18,J18,K18,M18)</f>
        <v>150112</v>
      </c>
      <c r="BB18" s="51">
        <f>BA18+SUM(N18:AZ18)</f>
        <v>150112</v>
      </c>
      <c r="BC18" s="56" t="str">
        <f>SpellNumber(L18,BB18)</f>
        <v>INR  One Lakh Fifty Thousand One Hundred &amp; Twelve  Only</v>
      </c>
      <c r="IA18" s="21">
        <v>2.02</v>
      </c>
      <c r="IB18" s="21" t="s">
        <v>58</v>
      </c>
      <c r="ID18" s="21">
        <v>1600</v>
      </c>
      <c r="IE18" s="22" t="s">
        <v>42</v>
      </c>
      <c r="IF18" s="22"/>
      <c r="IG18" s="22"/>
      <c r="IH18" s="22"/>
      <c r="II18" s="22"/>
    </row>
    <row r="19" spans="1:243" s="21" customFormat="1" ht="141" customHeight="1">
      <c r="A19" s="57">
        <v>2.03</v>
      </c>
      <c r="B19" s="58" t="s">
        <v>59</v>
      </c>
      <c r="C19" s="33"/>
      <c r="D19" s="68"/>
      <c r="E19" s="68"/>
      <c r="F19" s="68"/>
      <c r="G19" s="68"/>
      <c r="H19" s="68"/>
      <c r="I19" s="68"/>
      <c r="J19" s="68"/>
      <c r="K19" s="68"/>
      <c r="L19" s="68"/>
      <c r="M19" s="68"/>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IA19" s="21">
        <v>2.03</v>
      </c>
      <c r="IB19" s="21" t="s">
        <v>59</v>
      </c>
      <c r="IE19" s="22"/>
      <c r="IF19" s="22"/>
      <c r="IG19" s="22"/>
      <c r="IH19" s="22"/>
      <c r="II19" s="22"/>
    </row>
    <row r="20" spans="1:243" s="21" customFormat="1" ht="18" customHeight="1">
      <c r="A20" s="57">
        <v>2.04</v>
      </c>
      <c r="B20" s="58" t="s">
        <v>58</v>
      </c>
      <c r="C20" s="33"/>
      <c r="D20" s="68"/>
      <c r="E20" s="68"/>
      <c r="F20" s="68"/>
      <c r="G20" s="68"/>
      <c r="H20" s="68"/>
      <c r="I20" s="68"/>
      <c r="J20" s="68"/>
      <c r="K20" s="68"/>
      <c r="L20" s="68"/>
      <c r="M20" s="68"/>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IA20" s="21">
        <v>2.04</v>
      </c>
      <c r="IB20" s="21" t="s">
        <v>58</v>
      </c>
      <c r="IE20" s="22"/>
      <c r="IF20" s="22"/>
      <c r="IG20" s="22"/>
      <c r="IH20" s="22"/>
      <c r="II20" s="22"/>
    </row>
    <row r="21" spans="1:243" s="21" customFormat="1" ht="34.5" customHeight="1">
      <c r="A21" s="57">
        <v>2.05</v>
      </c>
      <c r="B21" s="58" t="s">
        <v>60</v>
      </c>
      <c r="C21" s="33"/>
      <c r="D21" s="33">
        <v>40</v>
      </c>
      <c r="E21" s="59" t="s">
        <v>43</v>
      </c>
      <c r="F21" s="60">
        <v>365.94</v>
      </c>
      <c r="G21" s="43"/>
      <c r="H21" s="37"/>
      <c r="I21" s="38" t="s">
        <v>33</v>
      </c>
      <c r="J21" s="39">
        <f>IF(I21="Less(-)",-1,1)</f>
        <v>1</v>
      </c>
      <c r="K21" s="37" t="s">
        <v>34</v>
      </c>
      <c r="L21" s="37" t="s">
        <v>4</v>
      </c>
      <c r="M21" s="40"/>
      <c r="N21" s="49"/>
      <c r="O21" s="49"/>
      <c r="P21" s="50"/>
      <c r="Q21" s="49"/>
      <c r="R21" s="49"/>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2">
        <f>total_amount_ba($B$2,$D$2,D21,F21,J21,K21,M21)</f>
        <v>14637.6</v>
      </c>
      <c r="BB21" s="51">
        <f>BA21+SUM(N21:AZ21)</f>
        <v>14637.6</v>
      </c>
      <c r="BC21" s="56" t="str">
        <f>SpellNumber(L21,BB21)</f>
        <v>INR  Fourteen Thousand Six Hundred &amp; Thirty Seven  and Paise Sixty Only</v>
      </c>
      <c r="IA21" s="21">
        <v>2.05</v>
      </c>
      <c r="IB21" s="21" t="s">
        <v>60</v>
      </c>
      <c r="ID21" s="21">
        <v>40</v>
      </c>
      <c r="IE21" s="22" t="s">
        <v>43</v>
      </c>
      <c r="IF21" s="22"/>
      <c r="IG21" s="22"/>
      <c r="IH21" s="22"/>
      <c r="II21" s="22"/>
    </row>
    <row r="22" spans="1:243" s="21" customFormat="1" ht="110.25">
      <c r="A22" s="57">
        <v>2.06</v>
      </c>
      <c r="B22" s="58" t="s">
        <v>61</v>
      </c>
      <c r="C22" s="33"/>
      <c r="D22" s="33">
        <v>150</v>
      </c>
      <c r="E22" s="59" t="s">
        <v>45</v>
      </c>
      <c r="F22" s="60">
        <v>222.67</v>
      </c>
      <c r="G22" s="43"/>
      <c r="H22" s="37"/>
      <c r="I22" s="38" t="s">
        <v>33</v>
      </c>
      <c r="J22" s="39">
        <f>IF(I22="Less(-)",-1,1)</f>
        <v>1</v>
      </c>
      <c r="K22" s="37" t="s">
        <v>34</v>
      </c>
      <c r="L22" s="37" t="s">
        <v>4</v>
      </c>
      <c r="M22" s="40"/>
      <c r="N22" s="49"/>
      <c r="O22" s="49"/>
      <c r="P22" s="50"/>
      <c r="Q22" s="49"/>
      <c r="R22" s="49"/>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2">
        <f>total_amount_ba($B$2,$D$2,D22,F22,J22,K22,M22)</f>
        <v>33400.5</v>
      </c>
      <c r="BB22" s="51">
        <f>BA22+SUM(N22:AZ22)</f>
        <v>33400.5</v>
      </c>
      <c r="BC22" s="56" t="str">
        <f>SpellNumber(L22,BB22)</f>
        <v>INR  Thirty Three Thousand Four Hundred    and Paise Fifty Only</v>
      </c>
      <c r="IA22" s="21">
        <v>2.06</v>
      </c>
      <c r="IB22" s="21" t="s">
        <v>61</v>
      </c>
      <c r="ID22" s="21">
        <v>150</v>
      </c>
      <c r="IE22" s="22" t="s">
        <v>45</v>
      </c>
      <c r="IF22" s="22"/>
      <c r="IG22" s="22"/>
      <c r="IH22" s="22"/>
      <c r="II22" s="22"/>
    </row>
    <row r="23" spans="1:243" s="21" customFormat="1" ht="30.75" customHeight="1">
      <c r="A23" s="57">
        <v>2.07</v>
      </c>
      <c r="B23" s="58" t="s">
        <v>62</v>
      </c>
      <c r="C23" s="33"/>
      <c r="D23" s="68"/>
      <c r="E23" s="68"/>
      <c r="F23" s="68"/>
      <c r="G23" s="68"/>
      <c r="H23" s="68"/>
      <c r="I23" s="68"/>
      <c r="J23" s="68"/>
      <c r="K23" s="68"/>
      <c r="L23" s="68"/>
      <c r="M23" s="68"/>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IA23" s="21">
        <v>2.07</v>
      </c>
      <c r="IB23" s="21" t="s">
        <v>62</v>
      </c>
      <c r="IE23" s="22"/>
      <c r="IF23" s="22"/>
      <c r="IG23" s="22"/>
      <c r="IH23" s="22"/>
      <c r="II23" s="22"/>
    </row>
    <row r="24" spans="1:243" s="21" customFormat="1" ht="30" customHeight="1">
      <c r="A24" s="57">
        <v>2.08</v>
      </c>
      <c r="B24" s="58" t="s">
        <v>58</v>
      </c>
      <c r="C24" s="33"/>
      <c r="D24" s="33">
        <v>1600</v>
      </c>
      <c r="E24" s="59" t="s">
        <v>42</v>
      </c>
      <c r="F24" s="60">
        <v>24.68</v>
      </c>
      <c r="G24" s="43"/>
      <c r="H24" s="37"/>
      <c r="I24" s="38" t="s">
        <v>33</v>
      </c>
      <c r="J24" s="39">
        <f aca="true" t="shared" si="0" ref="J24:J46">IF(I24="Less(-)",-1,1)</f>
        <v>1</v>
      </c>
      <c r="K24" s="37" t="s">
        <v>34</v>
      </c>
      <c r="L24" s="37" t="s">
        <v>4</v>
      </c>
      <c r="M24" s="40"/>
      <c r="N24" s="49"/>
      <c r="O24" s="49"/>
      <c r="P24" s="50"/>
      <c r="Q24" s="49"/>
      <c r="R24" s="49"/>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2">
        <f aca="true" t="shared" si="1" ref="BA24:BA46">total_amount_ba($B$2,$D$2,D24,F24,J24,K24,M24)</f>
        <v>39488</v>
      </c>
      <c r="BB24" s="51">
        <f aca="true" t="shared" si="2" ref="BB24:BB46">BA24+SUM(N24:AZ24)</f>
        <v>39488</v>
      </c>
      <c r="BC24" s="56" t="str">
        <f aca="true" t="shared" si="3" ref="BC24:BC46">SpellNumber(L24,BB24)</f>
        <v>INR  Thirty Nine Thousand Four Hundred &amp; Eighty Eight  Only</v>
      </c>
      <c r="IA24" s="21">
        <v>2.08</v>
      </c>
      <c r="IB24" s="21" t="s">
        <v>58</v>
      </c>
      <c r="ID24" s="21">
        <v>1600</v>
      </c>
      <c r="IE24" s="22" t="s">
        <v>42</v>
      </c>
      <c r="IF24" s="22"/>
      <c r="IG24" s="22"/>
      <c r="IH24" s="22"/>
      <c r="II24" s="22"/>
    </row>
    <row r="25" spans="1:243" s="21" customFormat="1" ht="16.5" customHeight="1">
      <c r="A25" s="57">
        <v>3</v>
      </c>
      <c r="B25" s="58" t="s">
        <v>63</v>
      </c>
      <c r="C25" s="33"/>
      <c r="D25" s="68"/>
      <c r="E25" s="68"/>
      <c r="F25" s="68"/>
      <c r="G25" s="68"/>
      <c r="H25" s="68"/>
      <c r="I25" s="68"/>
      <c r="J25" s="68"/>
      <c r="K25" s="68"/>
      <c r="L25" s="68"/>
      <c r="M25" s="68"/>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IA25" s="21">
        <v>3</v>
      </c>
      <c r="IB25" s="21" t="s">
        <v>63</v>
      </c>
      <c r="IE25" s="22"/>
      <c r="IF25" s="22"/>
      <c r="IG25" s="22"/>
      <c r="IH25" s="22"/>
      <c r="II25" s="22"/>
    </row>
    <row r="26" spans="1:243" s="21" customFormat="1" ht="31.5" customHeight="1">
      <c r="A26" s="57">
        <v>3.01</v>
      </c>
      <c r="B26" s="58" t="s">
        <v>64</v>
      </c>
      <c r="C26" s="33"/>
      <c r="D26" s="68"/>
      <c r="E26" s="68"/>
      <c r="F26" s="68"/>
      <c r="G26" s="68"/>
      <c r="H26" s="68"/>
      <c r="I26" s="68"/>
      <c r="J26" s="68"/>
      <c r="K26" s="68"/>
      <c r="L26" s="68"/>
      <c r="M26" s="68"/>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IA26" s="21">
        <v>3.01</v>
      </c>
      <c r="IB26" s="21" t="s">
        <v>64</v>
      </c>
      <c r="IE26" s="22"/>
      <c r="IF26" s="22"/>
      <c r="IG26" s="22"/>
      <c r="IH26" s="22"/>
      <c r="II26" s="22"/>
    </row>
    <row r="27" spans="1:243" s="21" customFormat="1" ht="31.5" customHeight="1">
      <c r="A27" s="57">
        <v>3.02</v>
      </c>
      <c r="B27" s="58" t="s">
        <v>65</v>
      </c>
      <c r="C27" s="33"/>
      <c r="D27" s="33">
        <v>160</v>
      </c>
      <c r="E27" s="59" t="s">
        <v>42</v>
      </c>
      <c r="F27" s="60">
        <v>270.01</v>
      </c>
      <c r="G27" s="43"/>
      <c r="H27" s="37"/>
      <c r="I27" s="38" t="s">
        <v>33</v>
      </c>
      <c r="J27" s="39">
        <f t="shared" si="0"/>
        <v>1</v>
      </c>
      <c r="K27" s="37" t="s">
        <v>34</v>
      </c>
      <c r="L27" s="37" t="s">
        <v>4</v>
      </c>
      <c r="M27" s="40"/>
      <c r="N27" s="49"/>
      <c r="O27" s="49"/>
      <c r="P27" s="50"/>
      <c r="Q27" s="49"/>
      <c r="R27" s="49"/>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2">
        <f t="shared" si="1"/>
        <v>43201.6</v>
      </c>
      <c r="BB27" s="51">
        <f t="shared" si="2"/>
        <v>43201.6</v>
      </c>
      <c r="BC27" s="56" t="str">
        <f t="shared" si="3"/>
        <v>INR  Forty Three Thousand Two Hundred &amp; One  and Paise Sixty Only</v>
      </c>
      <c r="IA27" s="21">
        <v>3.02</v>
      </c>
      <c r="IB27" s="21" t="s">
        <v>65</v>
      </c>
      <c r="ID27" s="21">
        <v>160</v>
      </c>
      <c r="IE27" s="22" t="s">
        <v>42</v>
      </c>
      <c r="IF27" s="22"/>
      <c r="IG27" s="22"/>
      <c r="IH27" s="22"/>
      <c r="II27" s="22"/>
    </row>
    <row r="28" spans="1:243" s="21" customFormat="1" ht="15" customHeight="1">
      <c r="A28" s="57">
        <v>4</v>
      </c>
      <c r="B28" s="58" t="s">
        <v>66</v>
      </c>
      <c r="C28" s="33"/>
      <c r="D28" s="68"/>
      <c r="E28" s="68"/>
      <c r="F28" s="68"/>
      <c r="G28" s="68"/>
      <c r="H28" s="68"/>
      <c r="I28" s="68"/>
      <c r="J28" s="68"/>
      <c r="K28" s="68"/>
      <c r="L28" s="68"/>
      <c r="M28" s="68"/>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IA28" s="21">
        <v>4</v>
      </c>
      <c r="IB28" s="21" t="s">
        <v>66</v>
      </c>
      <c r="IE28" s="22"/>
      <c r="IF28" s="22"/>
      <c r="IG28" s="22"/>
      <c r="IH28" s="22"/>
      <c r="II28" s="22"/>
    </row>
    <row r="29" spans="1:243" s="21" customFormat="1" ht="63">
      <c r="A29" s="61">
        <v>4.01</v>
      </c>
      <c r="B29" s="58" t="s">
        <v>67</v>
      </c>
      <c r="C29" s="33"/>
      <c r="D29" s="68"/>
      <c r="E29" s="68"/>
      <c r="F29" s="68"/>
      <c r="G29" s="68"/>
      <c r="H29" s="68"/>
      <c r="I29" s="68"/>
      <c r="J29" s="68"/>
      <c r="K29" s="68"/>
      <c r="L29" s="68"/>
      <c r="M29" s="68"/>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IA29" s="21">
        <v>4.01</v>
      </c>
      <c r="IB29" s="21" t="s">
        <v>67</v>
      </c>
      <c r="IE29" s="22"/>
      <c r="IF29" s="22"/>
      <c r="IG29" s="22"/>
      <c r="IH29" s="22"/>
      <c r="II29" s="22"/>
    </row>
    <row r="30" spans="1:243" s="21" customFormat="1" ht="31.5" customHeight="1">
      <c r="A30" s="57">
        <v>4.02</v>
      </c>
      <c r="B30" s="58" t="s">
        <v>50</v>
      </c>
      <c r="C30" s="33"/>
      <c r="D30" s="33">
        <v>5</v>
      </c>
      <c r="E30" s="59" t="s">
        <v>45</v>
      </c>
      <c r="F30" s="60">
        <v>5838.01</v>
      </c>
      <c r="G30" s="43"/>
      <c r="H30" s="37"/>
      <c r="I30" s="38" t="s">
        <v>33</v>
      </c>
      <c r="J30" s="39">
        <f t="shared" si="0"/>
        <v>1</v>
      </c>
      <c r="K30" s="37" t="s">
        <v>34</v>
      </c>
      <c r="L30" s="37" t="s">
        <v>4</v>
      </c>
      <c r="M30" s="40"/>
      <c r="N30" s="49"/>
      <c r="O30" s="49"/>
      <c r="P30" s="50"/>
      <c r="Q30" s="49"/>
      <c r="R30" s="49"/>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2">
        <f t="shared" si="1"/>
        <v>29190.05</v>
      </c>
      <c r="BB30" s="51">
        <f t="shared" si="2"/>
        <v>29190.05</v>
      </c>
      <c r="BC30" s="56" t="str">
        <f t="shared" si="3"/>
        <v>INR  Twenty Nine Thousand One Hundred &amp; Ninety  and Paise Five Only</v>
      </c>
      <c r="IA30" s="21">
        <v>4.02</v>
      </c>
      <c r="IB30" s="21" t="s">
        <v>50</v>
      </c>
      <c r="ID30" s="21">
        <v>5</v>
      </c>
      <c r="IE30" s="22" t="s">
        <v>45</v>
      </c>
      <c r="IF30" s="22"/>
      <c r="IG30" s="22"/>
      <c r="IH30" s="22"/>
      <c r="II30" s="22"/>
    </row>
    <row r="31" spans="1:243" s="21" customFormat="1" ht="15" customHeight="1">
      <c r="A31" s="57">
        <v>5</v>
      </c>
      <c r="B31" s="58" t="s">
        <v>68</v>
      </c>
      <c r="C31" s="33"/>
      <c r="D31" s="68"/>
      <c r="E31" s="68"/>
      <c r="F31" s="68"/>
      <c r="G31" s="68"/>
      <c r="H31" s="68"/>
      <c r="I31" s="68"/>
      <c r="J31" s="68"/>
      <c r="K31" s="68"/>
      <c r="L31" s="68"/>
      <c r="M31" s="68"/>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IA31" s="21">
        <v>5</v>
      </c>
      <c r="IB31" s="21" t="s">
        <v>68</v>
      </c>
      <c r="IE31" s="22"/>
      <c r="IF31" s="22"/>
      <c r="IG31" s="22"/>
      <c r="IH31" s="22"/>
      <c r="II31" s="22"/>
    </row>
    <row r="32" spans="1:243" s="21" customFormat="1" ht="46.5" customHeight="1">
      <c r="A32" s="57">
        <v>5.01</v>
      </c>
      <c r="B32" s="58" t="s">
        <v>69</v>
      </c>
      <c r="C32" s="33"/>
      <c r="D32" s="33">
        <v>120</v>
      </c>
      <c r="E32" s="59" t="s">
        <v>45</v>
      </c>
      <c r="F32" s="60">
        <v>6978.21</v>
      </c>
      <c r="G32" s="43"/>
      <c r="H32" s="37"/>
      <c r="I32" s="38" t="s">
        <v>33</v>
      </c>
      <c r="J32" s="39">
        <f t="shared" si="0"/>
        <v>1</v>
      </c>
      <c r="K32" s="37" t="s">
        <v>34</v>
      </c>
      <c r="L32" s="37" t="s">
        <v>4</v>
      </c>
      <c r="M32" s="40"/>
      <c r="N32" s="49"/>
      <c r="O32" s="49"/>
      <c r="P32" s="50"/>
      <c r="Q32" s="49"/>
      <c r="R32" s="49"/>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2">
        <f t="shared" si="1"/>
        <v>837385.2</v>
      </c>
      <c r="BB32" s="51">
        <f t="shared" si="2"/>
        <v>837385.2</v>
      </c>
      <c r="BC32" s="56" t="str">
        <f t="shared" si="3"/>
        <v>INR  Eight Lakh Thirty Seven Thousand Three Hundred &amp; Eighty Five  and Paise Twenty Only</v>
      </c>
      <c r="IA32" s="21">
        <v>5.01</v>
      </c>
      <c r="IB32" s="21" t="s">
        <v>69</v>
      </c>
      <c r="ID32" s="21">
        <v>120</v>
      </c>
      <c r="IE32" s="22" t="s">
        <v>45</v>
      </c>
      <c r="IF32" s="22"/>
      <c r="IG32" s="22"/>
      <c r="IH32" s="22"/>
      <c r="II32" s="22"/>
    </row>
    <row r="33" spans="1:243" s="21" customFormat="1" ht="50.25" customHeight="1">
      <c r="A33" s="57">
        <v>5.02</v>
      </c>
      <c r="B33" s="58" t="s">
        <v>70</v>
      </c>
      <c r="C33" s="33"/>
      <c r="D33" s="33">
        <v>1600</v>
      </c>
      <c r="E33" s="59" t="s">
        <v>42</v>
      </c>
      <c r="F33" s="60">
        <v>60.76</v>
      </c>
      <c r="G33" s="43"/>
      <c r="H33" s="37"/>
      <c r="I33" s="38" t="s">
        <v>33</v>
      </c>
      <c r="J33" s="39">
        <f t="shared" si="0"/>
        <v>1</v>
      </c>
      <c r="K33" s="37" t="s">
        <v>34</v>
      </c>
      <c r="L33" s="37" t="s">
        <v>4</v>
      </c>
      <c r="M33" s="40"/>
      <c r="N33" s="49"/>
      <c r="O33" s="49"/>
      <c r="P33" s="50"/>
      <c r="Q33" s="49"/>
      <c r="R33" s="49"/>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2">
        <f t="shared" si="1"/>
        <v>97216</v>
      </c>
      <c r="BB33" s="51">
        <f t="shared" si="2"/>
        <v>97216</v>
      </c>
      <c r="BC33" s="56" t="str">
        <f t="shared" si="3"/>
        <v>INR  Ninety Seven Thousand Two Hundred &amp; Sixteen  Only</v>
      </c>
      <c r="IA33" s="21">
        <v>5.02</v>
      </c>
      <c r="IB33" s="21" t="s">
        <v>70</v>
      </c>
      <c r="ID33" s="21">
        <v>1600</v>
      </c>
      <c r="IE33" s="22" t="s">
        <v>42</v>
      </c>
      <c r="IF33" s="22"/>
      <c r="IG33" s="22"/>
      <c r="IH33" s="22"/>
      <c r="II33" s="22"/>
    </row>
    <row r="34" spans="1:243" s="21" customFormat="1" ht="16.5" customHeight="1">
      <c r="A34" s="57">
        <v>6</v>
      </c>
      <c r="B34" s="58" t="s">
        <v>71</v>
      </c>
      <c r="C34" s="33"/>
      <c r="D34" s="68"/>
      <c r="E34" s="68"/>
      <c r="F34" s="68"/>
      <c r="G34" s="68"/>
      <c r="H34" s="68"/>
      <c r="I34" s="68"/>
      <c r="J34" s="68"/>
      <c r="K34" s="68"/>
      <c r="L34" s="68"/>
      <c r="M34" s="68"/>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IA34" s="21">
        <v>6</v>
      </c>
      <c r="IB34" s="21" t="s">
        <v>71</v>
      </c>
      <c r="IE34" s="22"/>
      <c r="IF34" s="22"/>
      <c r="IG34" s="22"/>
      <c r="IH34" s="22"/>
      <c r="II34" s="22"/>
    </row>
    <row r="35" spans="1:243" s="21" customFormat="1" ht="110.25">
      <c r="A35" s="57">
        <v>6.01</v>
      </c>
      <c r="B35" s="58" t="s">
        <v>72</v>
      </c>
      <c r="C35" s="33"/>
      <c r="D35" s="68"/>
      <c r="E35" s="68"/>
      <c r="F35" s="68"/>
      <c r="G35" s="68"/>
      <c r="H35" s="68"/>
      <c r="I35" s="68"/>
      <c r="J35" s="68"/>
      <c r="K35" s="68"/>
      <c r="L35" s="68"/>
      <c r="M35" s="68"/>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IA35" s="21">
        <v>6.01</v>
      </c>
      <c r="IB35" s="21" t="s">
        <v>72</v>
      </c>
      <c r="IE35" s="22"/>
      <c r="IF35" s="22"/>
      <c r="IG35" s="22"/>
      <c r="IH35" s="22"/>
      <c r="II35" s="22"/>
    </row>
    <row r="36" spans="1:243" s="21" customFormat="1" ht="28.5">
      <c r="A36" s="57">
        <v>6.02</v>
      </c>
      <c r="B36" s="58" t="s">
        <v>49</v>
      </c>
      <c r="C36" s="33"/>
      <c r="D36" s="33">
        <v>20</v>
      </c>
      <c r="E36" s="59" t="s">
        <v>43</v>
      </c>
      <c r="F36" s="60">
        <v>280.36</v>
      </c>
      <c r="G36" s="43"/>
      <c r="H36" s="37"/>
      <c r="I36" s="38" t="s">
        <v>33</v>
      </c>
      <c r="J36" s="39">
        <f t="shared" si="0"/>
        <v>1</v>
      </c>
      <c r="K36" s="37" t="s">
        <v>34</v>
      </c>
      <c r="L36" s="37" t="s">
        <v>4</v>
      </c>
      <c r="M36" s="40"/>
      <c r="N36" s="49"/>
      <c r="O36" s="49"/>
      <c r="P36" s="50"/>
      <c r="Q36" s="49"/>
      <c r="R36" s="49"/>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2">
        <f t="shared" si="1"/>
        <v>5607.2</v>
      </c>
      <c r="BB36" s="51">
        <f t="shared" si="2"/>
        <v>5607.2</v>
      </c>
      <c r="BC36" s="56" t="str">
        <f t="shared" si="3"/>
        <v>INR  Five Thousand Six Hundred &amp; Seven  and Paise Twenty Only</v>
      </c>
      <c r="IA36" s="21">
        <v>6.02</v>
      </c>
      <c r="IB36" s="21" t="s">
        <v>49</v>
      </c>
      <c r="ID36" s="21">
        <v>20</v>
      </c>
      <c r="IE36" s="22" t="s">
        <v>43</v>
      </c>
      <c r="IF36" s="22"/>
      <c r="IG36" s="22"/>
      <c r="IH36" s="22"/>
      <c r="II36" s="22"/>
    </row>
    <row r="37" spans="1:243" s="21" customFormat="1" ht="15.75" customHeight="1">
      <c r="A37" s="57">
        <v>7</v>
      </c>
      <c r="B37" s="58" t="s">
        <v>73</v>
      </c>
      <c r="C37" s="33"/>
      <c r="D37" s="68"/>
      <c r="E37" s="68"/>
      <c r="F37" s="68"/>
      <c r="G37" s="68"/>
      <c r="H37" s="68"/>
      <c r="I37" s="68"/>
      <c r="J37" s="68"/>
      <c r="K37" s="68"/>
      <c r="L37" s="68"/>
      <c r="M37" s="68"/>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IA37" s="21">
        <v>7</v>
      </c>
      <c r="IB37" s="21" t="s">
        <v>73</v>
      </c>
      <c r="IE37" s="22"/>
      <c r="IF37" s="22"/>
      <c r="IG37" s="22"/>
      <c r="IH37" s="22"/>
      <c r="II37" s="22"/>
    </row>
    <row r="38" spans="1:243" s="21" customFormat="1" ht="126">
      <c r="A38" s="57">
        <v>7.01</v>
      </c>
      <c r="B38" s="58" t="s">
        <v>74</v>
      </c>
      <c r="C38" s="33"/>
      <c r="D38" s="68"/>
      <c r="E38" s="68"/>
      <c r="F38" s="68"/>
      <c r="G38" s="68"/>
      <c r="H38" s="68"/>
      <c r="I38" s="68"/>
      <c r="J38" s="68"/>
      <c r="K38" s="68"/>
      <c r="L38" s="68"/>
      <c r="M38" s="68"/>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IA38" s="21">
        <v>7.01</v>
      </c>
      <c r="IB38" s="21" t="s">
        <v>74</v>
      </c>
      <c r="IE38" s="22"/>
      <c r="IF38" s="22"/>
      <c r="IG38" s="22"/>
      <c r="IH38" s="22"/>
      <c r="II38" s="22"/>
    </row>
    <row r="39" spans="1:243" s="21" customFormat="1" ht="31.5" customHeight="1">
      <c r="A39" s="57">
        <v>7.02</v>
      </c>
      <c r="B39" s="58" t="s">
        <v>75</v>
      </c>
      <c r="C39" s="33"/>
      <c r="D39" s="33">
        <v>300</v>
      </c>
      <c r="E39" s="59" t="s">
        <v>42</v>
      </c>
      <c r="F39" s="60">
        <v>138.97</v>
      </c>
      <c r="G39" s="43"/>
      <c r="H39" s="37"/>
      <c r="I39" s="38" t="s">
        <v>33</v>
      </c>
      <c r="J39" s="39">
        <f t="shared" si="0"/>
        <v>1</v>
      </c>
      <c r="K39" s="37" t="s">
        <v>34</v>
      </c>
      <c r="L39" s="37" t="s">
        <v>4</v>
      </c>
      <c r="M39" s="40"/>
      <c r="N39" s="49"/>
      <c r="O39" s="49"/>
      <c r="P39" s="50"/>
      <c r="Q39" s="49"/>
      <c r="R39" s="49"/>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2">
        <f t="shared" si="1"/>
        <v>41691</v>
      </c>
      <c r="BB39" s="51">
        <f t="shared" si="2"/>
        <v>41691</v>
      </c>
      <c r="BC39" s="56" t="str">
        <f t="shared" si="3"/>
        <v>INR  Forty One Thousand Six Hundred &amp; Ninety One  Only</v>
      </c>
      <c r="IA39" s="21">
        <v>7.02</v>
      </c>
      <c r="IB39" s="21" t="s">
        <v>75</v>
      </c>
      <c r="ID39" s="21">
        <v>300</v>
      </c>
      <c r="IE39" s="22" t="s">
        <v>42</v>
      </c>
      <c r="IF39" s="22"/>
      <c r="IG39" s="22"/>
      <c r="IH39" s="22"/>
      <c r="II39" s="22"/>
    </row>
    <row r="40" spans="1:243" s="21" customFormat="1" ht="18.75" customHeight="1">
      <c r="A40" s="61">
        <v>8</v>
      </c>
      <c r="B40" s="58" t="s">
        <v>76</v>
      </c>
      <c r="C40" s="33"/>
      <c r="D40" s="68"/>
      <c r="E40" s="68"/>
      <c r="F40" s="68"/>
      <c r="G40" s="68"/>
      <c r="H40" s="68"/>
      <c r="I40" s="68"/>
      <c r="J40" s="68"/>
      <c r="K40" s="68"/>
      <c r="L40" s="68"/>
      <c r="M40" s="68"/>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IA40" s="21">
        <v>8</v>
      </c>
      <c r="IB40" s="21" t="s">
        <v>76</v>
      </c>
      <c r="IE40" s="22"/>
      <c r="IF40" s="22"/>
      <c r="IG40" s="22"/>
      <c r="IH40" s="22"/>
      <c r="II40" s="22"/>
    </row>
    <row r="41" spans="1:243" s="21" customFormat="1" ht="63" customHeight="1">
      <c r="A41" s="57">
        <v>8.01</v>
      </c>
      <c r="B41" s="58" t="s">
        <v>77</v>
      </c>
      <c r="C41" s="33"/>
      <c r="D41" s="68"/>
      <c r="E41" s="68"/>
      <c r="F41" s="68"/>
      <c r="G41" s="68"/>
      <c r="H41" s="68"/>
      <c r="I41" s="68"/>
      <c r="J41" s="68"/>
      <c r="K41" s="68"/>
      <c r="L41" s="68"/>
      <c r="M41" s="68"/>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IA41" s="21">
        <v>8.01</v>
      </c>
      <c r="IB41" s="21" t="s">
        <v>77</v>
      </c>
      <c r="IE41" s="22"/>
      <c r="IF41" s="22"/>
      <c r="IG41" s="22"/>
      <c r="IH41" s="22"/>
      <c r="II41" s="22"/>
    </row>
    <row r="42" spans="1:243" s="21" customFormat="1" ht="31.5" customHeight="1">
      <c r="A42" s="57">
        <v>8.02</v>
      </c>
      <c r="B42" s="58" t="s">
        <v>78</v>
      </c>
      <c r="C42" s="33"/>
      <c r="D42" s="33">
        <v>5</v>
      </c>
      <c r="E42" s="59" t="s">
        <v>46</v>
      </c>
      <c r="F42" s="60">
        <v>2388.12</v>
      </c>
      <c r="G42" s="43"/>
      <c r="H42" s="37"/>
      <c r="I42" s="38" t="s">
        <v>33</v>
      </c>
      <c r="J42" s="39">
        <f t="shared" si="0"/>
        <v>1</v>
      </c>
      <c r="K42" s="37" t="s">
        <v>34</v>
      </c>
      <c r="L42" s="37" t="s">
        <v>4</v>
      </c>
      <c r="M42" s="40"/>
      <c r="N42" s="49"/>
      <c r="O42" s="49"/>
      <c r="P42" s="50"/>
      <c r="Q42" s="49"/>
      <c r="R42" s="49"/>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2">
        <f t="shared" si="1"/>
        <v>11940.6</v>
      </c>
      <c r="BB42" s="51">
        <f t="shared" si="2"/>
        <v>11940.6</v>
      </c>
      <c r="BC42" s="56" t="str">
        <f t="shared" si="3"/>
        <v>INR  Eleven Thousand Nine Hundred &amp; Forty  and Paise Sixty Only</v>
      </c>
      <c r="IA42" s="21">
        <v>8.02</v>
      </c>
      <c r="IB42" s="21" t="s">
        <v>78</v>
      </c>
      <c r="ID42" s="21">
        <v>5</v>
      </c>
      <c r="IE42" s="22" t="s">
        <v>46</v>
      </c>
      <c r="IF42" s="22"/>
      <c r="IG42" s="22"/>
      <c r="IH42" s="22"/>
      <c r="II42" s="22"/>
    </row>
    <row r="43" spans="1:243" s="21" customFormat="1" ht="31.5" customHeight="1">
      <c r="A43" s="57">
        <v>8.03</v>
      </c>
      <c r="B43" s="58" t="s">
        <v>79</v>
      </c>
      <c r="C43" s="33"/>
      <c r="D43" s="33">
        <v>5</v>
      </c>
      <c r="E43" s="59" t="s">
        <v>46</v>
      </c>
      <c r="F43" s="60">
        <v>3497.94</v>
      </c>
      <c r="G43" s="43"/>
      <c r="H43" s="37"/>
      <c r="I43" s="38" t="s">
        <v>33</v>
      </c>
      <c r="J43" s="39">
        <f t="shared" si="0"/>
        <v>1</v>
      </c>
      <c r="K43" s="37" t="s">
        <v>34</v>
      </c>
      <c r="L43" s="37" t="s">
        <v>4</v>
      </c>
      <c r="M43" s="40"/>
      <c r="N43" s="49"/>
      <c r="O43" s="49"/>
      <c r="P43" s="50"/>
      <c r="Q43" s="49"/>
      <c r="R43" s="49"/>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2">
        <f t="shared" si="1"/>
        <v>17489.7</v>
      </c>
      <c r="BB43" s="51">
        <f t="shared" si="2"/>
        <v>17489.7</v>
      </c>
      <c r="BC43" s="56" t="str">
        <f t="shared" si="3"/>
        <v>INR  Seventeen Thousand Four Hundred &amp; Eighty Nine  and Paise Seventy Only</v>
      </c>
      <c r="IA43" s="21">
        <v>8.03</v>
      </c>
      <c r="IB43" s="21" t="s">
        <v>79</v>
      </c>
      <c r="ID43" s="21">
        <v>5</v>
      </c>
      <c r="IE43" s="22" t="s">
        <v>46</v>
      </c>
      <c r="IF43" s="22"/>
      <c r="IG43" s="22"/>
      <c r="IH43" s="22"/>
      <c r="II43" s="22"/>
    </row>
    <row r="44" spans="1:243" s="21" customFormat="1" ht="16.5" customHeight="1">
      <c r="A44" s="57">
        <v>9</v>
      </c>
      <c r="B44" s="58" t="s">
        <v>80</v>
      </c>
      <c r="C44" s="33"/>
      <c r="D44" s="68"/>
      <c r="E44" s="68"/>
      <c r="F44" s="68"/>
      <c r="G44" s="68"/>
      <c r="H44" s="68"/>
      <c r="I44" s="68"/>
      <c r="J44" s="68"/>
      <c r="K44" s="68"/>
      <c r="L44" s="68"/>
      <c r="M44" s="68"/>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IA44" s="21">
        <v>9</v>
      </c>
      <c r="IB44" s="21" t="s">
        <v>80</v>
      </c>
      <c r="IE44" s="22"/>
      <c r="IF44" s="22"/>
      <c r="IG44" s="22"/>
      <c r="IH44" s="22"/>
      <c r="II44" s="22"/>
    </row>
    <row r="45" spans="1:243" s="21" customFormat="1" ht="127.5" customHeight="1">
      <c r="A45" s="57">
        <v>9.01</v>
      </c>
      <c r="B45" s="58" t="s">
        <v>81</v>
      </c>
      <c r="C45" s="33"/>
      <c r="D45" s="33">
        <v>160</v>
      </c>
      <c r="E45" s="59" t="s">
        <v>83</v>
      </c>
      <c r="F45" s="60">
        <v>4985.93</v>
      </c>
      <c r="G45" s="43"/>
      <c r="H45" s="37"/>
      <c r="I45" s="38" t="s">
        <v>33</v>
      </c>
      <c r="J45" s="39">
        <f t="shared" si="0"/>
        <v>1</v>
      </c>
      <c r="K45" s="37" t="s">
        <v>34</v>
      </c>
      <c r="L45" s="37" t="s">
        <v>4</v>
      </c>
      <c r="M45" s="40"/>
      <c r="N45" s="49"/>
      <c r="O45" s="49"/>
      <c r="P45" s="50"/>
      <c r="Q45" s="49"/>
      <c r="R45" s="49"/>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2">
        <f t="shared" si="1"/>
        <v>797748.8</v>
      </c>
      <c r="BB45" s="51">
        <f t="shared" si="2"/>
        <v>797748.8</v>
      </c>
      <c r="BC45" s="56" t="str">
        <f t="shared" si="3"/>
        <v>INR  Seven Lakh Ninety Seven Thousand Seven Hundred &amp; Forty Eight  and Paise Eighty Only</v>
      </c>
      <c r="IA45" s="21">
        <v>9.01</v>
      </c>
      <c r="IB45" s="62" t="s">
        <v>81</v>
      </c>
      <c r="ID45" s="21">
        <v>160</v>
      </c>
      <c r="IE45" s="22" t="s">
        <v>83</v>
      </c>
      <c r="IF45" s="22"/>
      <c r="IG45" s="22"/>
      <c r="IH45" s="22"/>
      <c r="II45" s="22"/>
    </row>
    <row r="46" spans="1:243" s="21" customFormat="1" ht="47.25">
      <c r="A46" s="57">
        <v>9.02</v>
      </c>
      <c r="B46" s="58" t="s">
        <v>82</v>
      </c>
      <c r="C46" s="33"/>
      <c r="D46" s="33">
        <v>500</v>
      </c>
      <c r="E46" s="59" t="s">
        <v>84</v>
      </c>
      <c r="F46" s="60">
        <v>21.92</v>
      </c>
      <c r="G46" s="43"/>
      <c r="H46" s="37"/>
      <c r="I46" s="38" t="s">
        <v>33</v>
      </c>
      <c r="J46" s="39">
        <f t="shared" si="0"/>
        <v>1</v>
      </c>
      <c r="K46" s="37" t="s">
        <v>34</v>
      </c>
      <c r="L46" s="37" t="s">
        <v>4</v>
      </c>
      <c r="M46" s="40"/>
      <c r="N46" s="49"/>
      <c r="O46" s="49"/>
      <c r="P46" s="50"/>
      <c r="Q46" s="49"/>
      <c r="R46" s="49"/>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2">
        <f t="shared" si="1"/>
        <v>10960</v>
      </c>
      <c r="BB46" s="51">
        <f t="shared" si="2"/>
        <v>10960</v>
      </c>
      <c r="BC46" s="56" t="str">
        <f t="shared" si="3"/>
        <v>INR  Ten Thousand Nine Hundred &amp; Sixty  Only</v>
      </c>
      <c r="IA46" s="21">
        <v>9.02</v>
      </c>
      <c r="IB46" s="21" t="s">
        <v>82</v>
      </c>
      <c r="ID46" s="21">
        <v>500</v>
      </c>
      <c r="IE46" s="22" t="s">
        <v>84</v>
      </c>
      <c r="IF46" s="22"/>
      <c r="IG46" s="22"/>
      <c r="IH46" s="22"/>
      <c r="II46" s="22"/>
    </row>
    <row r="47" spans="1:55" ht="42.75">
      <c r="A47" s="44" t="s">
        <v>35</v>
      </c>
      <c r="B47" s="45"/>
      <c r="C47" s="46"/>
      <c r="D47" s="67"/>
      <c r="E47" s="67"/>
      <c r="F47" s="67"/>
      <c r="G47" s="34"/>
      <c r="H47" s="47"/>
      <c r="I47" s="47"/>
      <c r="J47" s="47"/>
      <c r="K47" s="47"/>
      <c r="L47" s="48"/>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55">
        <f>SUM(BA13:BA46)</f>
        <v>2193340.25</v>
      </c>
      <c r="BB47" s="55">
        <f>SUM(BB13:BB46)</f>
        <v>2193340.25</v>
      </c>
      <c r="BC47" s="63" t="str">
        <f>SpellNumber($E$2,BB47)</f>
        <v>INR  Twenty One Lakh Ninety Three Thousand Three Hundred &amp; Forty  and Paise Twenty Five Only</v>
      </c>
    </row>
    <row r="48" spans="1:55" ht="46.5" customHeight="1">
      <c r="A48" s="24" t="s">
        <v>36</v>
      </c>
      <c r="B48" s="25"/>
      <c r="C48" s="26"/>
      <c r="D48" s="64"/>
      <c r="E48" s="65" t="s">
        <v>44</v>
      </c>
      <c r="F48" s="66"/>
      <c r="G48" s="27"/>
      <c r="H48" s="28"/>
      <c r="I48" s="28"/>
      <c r="J48" s="28"/>
      <c r="K48" s="29"/>
      <c r="L48" s="30"/>
      <c r="M48" s="31"/>
      <c r="N48" s="32"/>
      <c r="O48" s="21"/>
      <c r="P48" s="21"/>
      <c r="Q48" s="21"/>
      <c r="R48" s="21"/>
      <c r="S48" s="21"/>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53">
        <f>IF(ISBLANK(F48),0,IF(E48="Excess (+)",ROUND(BA47+(BA47*F48),2),IF(E48="Less (-)",ROUND(BA47+(BA47*F48*(-1)),2),IF(E48="At Par",BA47,0))))</f>
        <v>0</v>
      </c>
      <c r="BB48" s="54">
        <f>ROUND(BA48,0)</f>
        <v>0</v>
      </c>
      <c r="BC48" s="36" t="str">
        <f>SpellNumber($E$2,BB48)</f>
        <v>INR Zero Only</v>
      </c>
    </row>
    <row r="49" spans="1:55" ht="45.75" customHeight="1">
      <c r="A49" s="23" t="s">
        <v>37</v>
      </c>
      <c r="B49" s="23"/>
      <c r="C49" s="70" t="str">
        <f>SpellNumber($E$2,BB48)</f>
        <v>INR Zero Only</v>
      </c>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row>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4" ht="15"/>
    <row r="2115"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6" ht="15"/>
    <row r="2147" ht="15"/>
    <row r="2148" ht="15"/>
    <row r="2150" ht="15"/>
    <row r="2152" ht="15"/>
    <row r="2153" ht="15"/>
  </sheetData>
  <sheetProtection password="8F23" sheet="1"/>
  <mergeCells count="27">
    <mergeCell ref="C49:BC49"/>
    <mergeCell ref="A1:L1"/>
    <mergeCell ref="A4:BC4"/>
    <mergeCell ref="A5:BC5"/>
    <mergeCell ref="A6:BC6"/>
    <mergeCell ref="A7:BC7"/>
    <mergeCell ref="A9:BC9"/>
    <mergeCell ref="D13:BC13"/>
    <mergeCell ref="B8:BC8"/>
    <mergeCell ref="D14:BC14"/>
    <mergeCell ref="D35:BC35"/>
    <mergeCell ref="D16:BC16"/>
    <mergeCell ref="D17:BC17"/>
    <mergeCell ref="D19:BC19"/>
    <mergeCell ref="D20:BC20"/>
    <mergeCell ref="D23:BC23"/>
    <mergeCell ref="D25:BC25"/>
    <mergeCell ref="D37:BC37"/>
    <mergeCell ref="D38:BC38"/>
    <mergeCell ref="D40:BC40"/>
    <mergeCell ref="D41:BC41"/>
    <mergeCell ref="D44:BC44"/>
    <mergeCell ref="D26:BC26"/>
    <mergeCell ref="D28:BC28"/>
    <mergeCell ref="D29:BC29"/>
    <mergeCell ref="D31:BC31"/>
    <mergeCell ref="D34:BC34"/>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48">
      <formula1>IF(E48="Select",-1,IF(E48="At Par",0,0))</formula1>
      <formula2>IF(E48="Select",-1,IF(E48="At Par",0,0.99))</formula2>
    </dataValidation>
    <dataValidation type="list" allowBlank="1" showErrorMessage="1" sqref="E48">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8">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48">
      <formula1>0</formula1>
      <formula2>IF(#REF!&lt;&gt;"Select",99.9,0)</formula2>
    </dataValidation>
    <dataValidation allowBlank="1" showInputMessage="1" showErrorMessage="1" promptTitle="Units" prompt="Please enter Units in text" sqref="D15:E15 D18:E18 D21:E22 D24:E24 D27:E27 D30:E30 D32:E33 D36:E36 D39:E39 D42:E43 D45:E46">
      <formula1>0</formula1>
      <formula2>0</formula2>
    </dataValidation>
    <dataValidation type="decimal" allowBlank="1" showInputMessage="1" showErrorMessage="1" promptTitle="Quantity" prompt="Please enter the Quantity for this item. " errorTitle="Invalid Entry" error="Only Numeric Values are allowed. " sqref="F15 F18 F21:F22 F24 F27 F30 F32:F33 F36 F39 F42:F43 F45:F46">
      <formula1>0</formula1>
      <formula2>999999999999999</formula2>
    </dataValidation>
    <dataValidation type="list" allowBlank="1" showErrorMessage="1" sqref="D13:D14 K15 D16:D17 K18 D19:D20 K21:K22 D23 K24 D25:D26 K27 D28:D29 K30 D31 K32:K33 D34:D35 K36 D37:D38 K39 D40:D41 K42:K43 K45:K46 D44">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1:H22 G24:H24 G27:H27 G30:H30 G32:H33 G36:H36 G39:H39 G42:H43 G45:H46">
      <formula1>0</formula1>
      <formula2>999999999999999</formula2>
    </dataValidation>
    <dataValidation allowBlank="1" showInputMessage="1" showErrorMessage="1" promptTitle="Addition / Deduction" prompt="Please Choose the correct One" sqref="J15 J18 J21:J22 J24 J27 J30 J32:J33 J36 J39 J42:J43 J45:J46">
      <formula1>0</formula1>
      <formula2>0</formula2>
    </dataValidation>
    <dataValidation type="list" showErrorMessage="1" sqref="I15 I18 I21:I22 I24 I27 I30 I32:I33 I36 I39 I42:I43 I45:I46">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1:O22 N24:O24 N27:O27 N30:O30 N32:O33 N36:O36 N39:O39 N42:O43 N45:O4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1:R22 R24 R27 R30 R32:R33 R36 R39 R42:R43 R45:R4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1:Q22 Q24 Q27 Q30 Q32:Q33 Q36 Q39 Q42:Q43 Q45:Q46">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1:M22 M24 M27 M30 M32:M33 M36 M39 M42:M43 M45:M46">
      <formula1>0</formula1>
      <formula2>999999999999999</formula2>
    </dataValidation>
    <dataValidation type="list" allowBlank="1" showInputMessage="1" showErrorMessage="1" sqref="L44 L13 L14 L15 L16 L17 L18 L19 L20 L21 L22 L23 L24 L25 L26 L27 L28 L29 L30 L31 L32 L33 L34 L35 L36 L37 L38 L39 L40 L41 L42 L43 L46 L45">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46">
      <formula1>0</formula1>
      <formula2>0</formula2>
    </dataValidation>
    <dataValidation type="decimal" allowBlank="1" showErrorMessage="1" errorTitle="Invalid Entry" error="Only Numeric Values are allowed. " sqref="A13:A46">
      <formula1>0</formula1>
      <formula2>999999999999999</formula2>
    </dataValidation>
  </dataValidations>
  <printOptions/>
  <pageMargins left="0.45" right="0.2" top="0.75" bottom="0.75" header="0.511805555555556" footer="0.511805555555556"/>
  <pageSetup horizontalDpi="300" verticalDpi="300" orientation="landscape" paperSize="9" scale="67"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76" t="s">
        <v>38</v>
      </c>
      <c r="F6" s="76"/>
      <c r="G6" s="76"/>
      <c r="H6" s="76"/>
      <c r="I6" s="76"/>
      <c r="J6" s="76"/>
      <c r="K6" s="76"/>
    </row>
    <row r="7" spans="5:11" ht="14.25">
      <c r="E7" s="77"/>
      <c r="F7" s="77"/>
      <c r="G7" s="77"/>
      <c r="H7" s="77"/>
      <c r="I7" s="77"/>
      <c r="J7" s="77"/>
      <c r="K7" s="77"/>
    </row>
    <row r="8" spans="5:11" ht="14.25">
      <c r="E8" s="77"/>
      <c r="F8" s="77"/>
      <c r="G8" s="77"/>
      <c r="H8" s="77"/>
      <c r="I8" s="77"/>
      <c r="J8" s="77"/>
      <c r="K8" s="77"/>
    </row>
    <row r="9" spans="5:11" ht="14.25">
      <c r="E9" s="77"/>
      <c r="F9" s="77"/>
      <c r="G9" s="77"/>
      <c r="H9" s="77"/>
      <c r="I9" s="77"/>
      <c r="J9" s="77"/>
      <c r="K9" s="77"/>
    </row>
    <row r="10" spans="5:11" ht="14.25">
      <c r="E10" s="77"/>
      <c r="F10" s="77"/>
      <c r="G10" s="77"/>
      <c r="H10" s="77"/>
      <c r="I10" s="77"/>
      <c r="J10" s="77"/>
      <c r="K10" s="77"/>
    </row>
    <row r="11" spans="5:11" ht="14.25">
      <c r="E11" s="77"/>
      <c r="F11" s="77"/>
      <c r="G11" s="77"/>
      <c r="H11" s="77"/>
      <c r="I11" s="77"/>
      <c r="J11" s="77"/>
      <c r="K11" s="77"/>
    </row>
    <row r="12" spans="5:11" ht="14.25">
      <c r="E12" s="77"/>
      <c r="F12" s="77"/>
      <c r="G12" s="77"/>
      <c r="H12" s="77"/>
      <c r="I12" s="77"/>
      <c r="J12" s="77"/>
      <c r="K12" s="77"/>
    </row>
    <row r="13" spans="5:11" ht="14.25">
      <c r="E13" s="77"/>
      <c r="F13" s="77"/>
      <c r="G13" s="77"/>
      <c r="H13" s="77"/>
      <c r="I13" s="77"/>
      <c r="J13" s="77"/>
      <c r="K13" s="77"/>
    </row>
    <row r="14" spans="5:11" ht="14.25">
      <c r="E14" s="77"/>
      <c r="F14" s="77"/>
      <c r="G14" s="77"/>
      <c r="H14" s="77"/>
      <c r="I14" s="77"/>
      <c r="J14" s="77"/>
      <c r="K14" s="7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2022-06-09T10:47:57Z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