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<sst xmlns="http://schemas.openxmlformats.org/spreadsheetml/2006/main" count="405" uniqueCount="147">
  <si>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</si>
  <si>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</si>
  <si>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</si>
  <si>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</si>
  <si>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</si>
  <si>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</si>
  <si>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</si>
  <si>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</si>
  <si>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</si>
  <si>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</si>
  <si>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</si>
  <si>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</si>
  <si>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</si>
  <si>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</si>
  <si>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</si>
  <si>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</si>
  <si>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</si>
  <si>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</si>
  <si>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</si>
  <si>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</si>
  <si>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</si>
  <si>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</si>
  <si>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</si>
  <si>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</si>
  <si>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</si>
  <si>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</si>
  <si>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</si>
  <si>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</si>
  <si>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</si>
  <si>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</si>
  <si>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</si>
  <si>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</si>
  <si>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</si>
  <si>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</si>
  <si>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</si>
  <si>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</si>
  <si>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</si>
  <si>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</si>
  <si>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</si>
  <si>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</si>
  <si>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</si>
  <si>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</si>
  <si>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</si>
  <si>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</si>
  <si>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</si>
  <si>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</si>
  <si>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</si>
  <si>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</si>
  <si>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</si>
  <si>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</si>
  <si>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</si>
  <si>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</si>
  <si>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</si>
  <si>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</si>
  <si>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</si>
  <si>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</si>
  <si>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</si>
  <si>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</si>
  <si>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</si>
  <si>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</si>
  <si>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</si>
  <si>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</si>
  <si>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</si>
  <si>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</si>
  <si>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each</t>
  </si>
  <si>
    <t>kg</t>
  </si>
  <si>
    <r>
      <t xml:space="preserve">TOTAL AMOUNT  
           in
     </t>
    </r>
    <r>
      <rPr>
        <b/>
        <sz val="11"/>
        <color indexed="10"/>
        <rFont val="Arial"/>
        <family val="2"/>
      </rPr>
      <t xml:space="preserve"> Rs.      P</t>
    </r>
  </si>
  <si>
    <t>Tender Inviting Authority: Superintending Engineer, IWD, IIT, Kanpur</t>
  </si>
  <si>
    <t>125 mm</t>
  </si>
  <si>
    <t>Two or more coats on new work</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</si>
  <si>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</si>
  <si>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</si>
  <si>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</si>
  <si>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</si>
  <si>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</si>
  <si>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</si>
  <si>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</si>
  <si>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</si>
  <si>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</si>
  <si>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</si>
  <si>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</si>
  <si>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</si>
  <si>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</si>
  <si>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</si>
  <si>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</si>
  <si>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Float glass panes of nominal thickness 4 mm (weight not less than 10kg/sqm)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</si>
  <si>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</si>
  <si>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</si>
  <si>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</si>
  <si>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</si>
  <si>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</si>
  <si>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</si>
  <si>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</si>
  <si>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</si>
  <si>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</si>
  <si>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</si>
  <si>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</si>
  <si>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</si>
  <si>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</si>
  <si>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</si>
  <si>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</si>
  <si>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</si>
  <si>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</si>
  <si>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</si>
  <si>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</si>
  <si>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</si>
  <si>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</si>
  <si>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</si>
  <si>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</si>
  <si>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</si>
  <si>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</si>
  <si>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</si>
  <si>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</si>
  <si>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</si>
  <si>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</si>
  <si>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</si>
  <si>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</si>
  <si>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</si>
  <si>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</si>
  <si>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</si>
  <si>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</si>
  <si>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</si>
  <si>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WOOD AND P. V. C. WORK</t>
  </si>
  <si>
    <t>Providing and fixing bright finished brass 100 mm mortice latch and lock with 6 levers and a pair of lever handles of approved quality with necessary screws etc. complete.</t>
  </si>
  <si>
    <t>Providing and applying plaster of paris putty of 2 mm thickness over plastered surface to prepare the surface even and smooth complete.</t>
  </si>
  <si>
    <t>Wall painting with acrylic emulsion paint of approved brand and manufacture to give an even shade :</t>
  </si>
  <si>
    <t>Wall painting with acrylic emulsion paint, having VOC (Volatile Organic Compound ) content less than 50 grams/ litre, of approved brand and manufacture, including applying additional coats wherever required, to achieve even shade and colour.</t>
  </si>
  <si>
    <t>One coat</t>
  </si>
  <si>
    <t>Distempering with 1st quality acrylic distember (Ready mix) having VOC content less than 50 grams/ litre  of approved brand and manufacture to give an even shade :</t>
  </si>
  <si>
    <t>Old work (one or more coats)</t>
  </si>
  <si>
    <t>French spirit polishing :</t>
  </si>
  <si>
    <t>Finishing walls with Premium Acrylic Smooth exterior paint with Silicone additives of required shade</t>
  </si>
  <si>
    <t>Old work (one or more coats applied @ 0.83 ltr/10 sqm).</t>
  </si>
  <si>
    <t>Renewing glass panes, with wooden fillets wherever necessary:</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</si>
  <si>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</si>
  <si>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</si>
  <si>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</si>
  <si>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</si>
  <si>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</si>
  <si>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</si>
  <si>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</si>
  <si>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</si>
  <si>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</si>
  <si>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</si>
  <si>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brass cover plate minimum 1.25 mm thickness</t>
  </si>
  <si>
    <t>Name of Work: Carrying out miscellaneous civil work such as painting, white washing of green room,toilet lobby of community hall building incompliance to convocation 2022 .</t>
  </si>
  <si>
    <t>Contract No:   17/C/D2/2022-23/01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</si>
</sst>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0"/>
  <sheetViews>
    <sheetView showGridLines="0" zoomScale="85" zoomScaleNormal="85" zoomScalePageLayoutView="0" workbookViewId="0" topLeftCell="A1">
      <selection activeCell="D54" sqref="D54:BC5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145</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146</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122</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122</v>
      </c>
      <c r="IC13" s="22" t="s">
        <v>55</v>
      </c>
      <c r="IE13" s="23"/>
      <c r="IF13" s="23" t="s">
        <v>34</v>
      </c>
      <c r="IG13" s="23" t="s">
        <v>35</v>
      </c>
      <c r="IH13" s="23">
        <v>10</v>
      </c>
      <c r="II13" s="23" t="s">
        <v>36</v>
      </c>
    </row>
    <row r="14" spans="1:243" s="22" customFormat="1" ht="71.25">
      <c r="A14" s="59">
        <v>1.01</v>
      </c>
      <c r="B14" s="64" t="s">
        <v>123</v>
      </c>
      <c r="C14" s="39" t="s">
        <v>56</v>
      </c>
      <c r="D14" s="61">
        <v>1</v>
      </c>
      <c r="E14" s="62" t="s">
        <v>64</v>
      </c>
      <c r="F14" s="63">
        <v>634.63</v>
      </c>
      <c r="G14" s="40"/>
      <c r="H14" s="24"/>
      <c r="I14" s="47" t="s">
        <v>38</v>
      </c>
      <c r="J14" s="48">
        <f aca="true" t="shared" si="0" ref="J14:J45">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 aca="true" t="shared" si="1" ref="BA14:BA45">ROUND(total_amount_ba($B$2,$D$2,D14,F14,J14,K14,M14),0)</f>
        <v>635</v>
      </c>
      <c r="BB14" s="54">
        <f aca="true" t="shared" si="2" ref="BB14:BB45">BA14+SUM(N14:AZ14)</f>
        <v>635</v>
      </c>
      <c r="BC14" s="50" t="str">
        <f aca="true" t="shared" si="3" ref="BC14:BC45">SpellNumber(L14,BB14)</f>
        <v>INR  Six Hundred &amp; Thirty Five  Only</v>
      </c>
      <c r="IA14" s="22">
        <v>1.01</v>
      </c>
      <c r="IB14" s="22" t="s">
        <v>123</v>
      </c>
      <c r="IC14" s="22" t="s">
        <v>56</v>
      </c>
      <c r="ID14" s="22">
        <v>1</v>
      </c>
      <c r="IE14" s="23" t="s">
        <v>64</v>
      </c>
      <c r="IF14" s="23" t="s">
        <v>40</v>
      </c>
      <c r="IG14" s="23" t="s">
        <v>35</v>
      </c>
      <c r="IH14" s="23">
        <v>123.223</v>
      </c>
      <c r="II14" s="23" t="s">
        <v>37</v>
      </c>
    </row>
    <row r="15" spans="1:243" s="22" customFormat="1" ht="99.75">
      <c r="A15" s="59">
        <v>1.02</v>
      </c>
      <c r="B15" s="60" t="s">
        <v>70</v>
      </c>
      <c r="C15" s="39" t="s">
        <v>57</v>
      </c>
      <c r="D15" s="71"/>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3"/>
      <c r="IA15" s="22">
        <v>1.02</v>
      </c>
      <c r="IB15" s="22" t="s">
        <v>70</v>
      </c>
      <c r="IC15" s="22" t="s">
        <v>57</v>
      </c>
      <c r="IE15" s="23"/>
      <c r="IF15" s="23" t="s">
        <v>41</v>
      </c>
      <c r="IG15" s="23" t="s">
        <v>42</v>
      </c>
      <c r="IH15" s="23">
        <v>213</v>
      </c>
      <c r="II15" s="23" t="s">
        <v>37</v>
      </c>
    </row>
    <row r="16" spans="1:243" s="22" customFormat="1" ht="28.5">
      <c r="A16" s="59">
        <v>1.03</v>
      </c>
      <c r="B16" s="60" t="s">
        <v>71</v>
      </c>
      <c r="C16" s="39" t="s">
        <v>86</v>
      </c>
      <c r="D16" s="61">
        <v>1</v>
      </c>
      <c r="E16" s="62" t="s">
        <v>64</v>
      </c>
      <c r="F16" s="63">
        <v>228.23</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228</v>
      </c>
      <c r="BB16" s="54">
        <f t="shared" si="2"/>
        <v>228</v>
      </c>
      <c r="BC16" s="50" t="str">
        <f t="shared" si="3"/>
        <v>INR  Two Hundred &amp; Twenty Eight  Only</v>
      </c>
      <c r="IA16" s="22">
        <v>1.03</v>
      </c>
      <c r="IB16" s="22" t="s">
        <v>71</v>
      </c>
      <c r="IC16" s="22" t="s">
        <v>86</v>
      </c>
      <c r="ID16" s="22">
        <v>1</v>
      </c>
      <c r="IE16" s="23" t="s">
        <v>64</v>
      </c>
      <c r="IF16" s="23"/>
      <c r="IG16" s="23"/>
      <c r="IH16" s="23"/>
      <c r="II16" s="23"/>
    </row>
    <row r="17" spans="1:243" s="22" customFormat="1" ht="85.5">
      <c r="A17" s="59">
        <v>1.04</v>
      </c>
      <c r="B17" s="60" t="s">
        <v>72</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1.04</v>
      </c>
      <c r="IB17" s="22" t="s">
        <v>72</v>
      </c>
      <c r="IC17" s="22" t="s">
        <v>58</v>
      </c>
      <c r="IE17" s="23"/>
      <c r="IF17" s="23"/>
      <c r="IG17" s="23"/>
      <c r="IH17" s="23"/>
      <c r="II17" s="23"/>
    </row>
    <row r="18" spans="1:243" s="22" customFormat="1" ht="28.5">
      <c r="A18" s="59">
        <v>1.05</v>
      </c>
      <c r="B18" s="60" t="s">
        <v>73</v>
      </c>
      <c r="C18" s="39" t="s">
        <v>87</v>
      </c>
      <c r="D18" s="61">
        <v>2</v>
      </c>
      <c r="E18" s="62" t="s">
        <v>64</v>
      </c>
      <c r="F18" s="63">
        <v>91.53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183</v>
      </c>
      <c r="BB18" s="54">
        <f t="shared" si="2"/>
        <v>183</v>
      </c>
      <c r="BC18" s="50" t="str">
        <f t="shared" si="3"/>
        <v>INR  One Hundred &amp; Eighty Three  Only</v>
      </c>
      <c r="IA18" s="22">
        <v>1.05</v>
      </c>
      <c r="IB18" s="22" t="s">
        <v>73</v>
      </c>
      <c r="IC18" s="22" t="s">
        <v>87</v>
      </c>
      <c r="ID18" s="22">
        <v>2</v>
      </c>
      <c r="IE18" s="23" t="s">
        <v>64</v>
      </c>
      <c r="IF18" s="23"/>
      <c r="IG18" s="23"/>
      <c r="IH18" s="23"/>
      <c r="II18" s="23"/>
    </row>
    <row r="19" spans="1:243" s="22" customFormat="1" ht="99.75">
      <c r="A19" s="59">
        <v>1.06</v>
      </c>
      <c r="B19" s="60" t="s">
        <v>74</v>
      </c>
      <c r="C19" s="39" t="s">
        <v>88</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1.06</v>
      </c>
      <c r="IB19" s="22" t="s">
        <v>74</v>
      </c>
      <c r="IC19" s="22" t="s">
        <v>88</v>
      </c>
      <c r="IE19" s="23"/>
      <c r="IF19" s="23"/>
      <c r="IG19" s="23"/>
      <c r="IH19" s="23"/>
      <c r="II19" s="23"/>
    </row>
    <row r="20" spans="1:243" s="22" customFormat="1" ht="30.75" customHeight="1">
      <c r="A20" s="59">
        <v>1.07</v>
      </c>
      <c r="B20" s="60" t="s">
        <v>68</v>
      </c>
      <c r="C20" s="39" t="s">
        <v>59</v>
      </c>
      <c r="D20" s="61">
        <v>4</v>
      </c>
      <c r="E20" s="62" t="s">
        <v>64</v>
      </c>
      <c r="F20" s="63">
        <v>52.65</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211</v>
      </c>
      <c r="BB20" s="54">
        <f t="shared" si="2"/>
        <v>211</v>
      </c>
      <c r="BC20" s="50" t="str">
        <f t="shared" si="3"/>
        <v>INR  Two Hundred &amp; Eleven  Only</v>
      </c>
      <c r="IA20" s="22">
        <v>1.07</v>
      </c>
      <c r="IB20" s="22" t="s">
        <v>68</v>
      </c>
      <c r="IC20" s="22" t="s">
        <v>59</v>
      </c>
      <c r="ID20" s="22">
        <v>4</v>
      </c>
      <c r="IE20" s="23" t="s">
        <v>64</v>
      </c>
      <c r="IF20" s="23" t="s">
        <v>34</v>
      </c>
      <c r="IG20" s="23" t="s">
        <v>43</v>
      </c>
      <c r="IH20" s="23">
        <v>10</v>
      </c>
      <c r="II20" s="23" t="s">
        <v>37</v>
      </c>
    </row>
    <row r="21" spans="1:243" s="22" customFormat="1" ht="99.75">
      <c r="A21" s="59">
        <v>1.08</v>
      </c>
      <c r="B21" s="60" t="s">
        <v>75</v>
      </c>
      <c r="C21" s="39" t="s">
        <v>89</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2">
        <v>1.08</v>
      </c>
      <c r="IB21" s="22" t="s">
        <v>75</v>
      </c>
      <c r="IC21" s="22" t="s">
        <v>89</v>
      </c>
      <c r="IE21" s="23"/>
      <c r="IF21" s="23"/>
      <c r="IG21" s="23"/>
      <c r="IH21" s="23"/>
      <c r="II21" s="23"/>
    </row>
    <row r="22" spans="1:243" s="22" customFormat="1" ht="15.75">
      <c r="A22" s="59">
        <v>1.09</v>
      </c>
      <c r="B22" s="60" t="s">
        <v>76</v>
      </c>
      <c r="C22" s="39" t="s">
        <v>60</v>
      </c>
      <c r="D22" s="61">
        <v>2</v>
      </c>
      <c r="E22" s="62" t="s">
        <v>64</v>
      </c>
      <c r="F22" s="63">
        <v>54.58</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109</v>
      </c>
      <c r="BB22" s="54">
        <f t="shared" si="2"/>
        <v>109</v>
      </c>
      <c r="BC22" s="50" t="str">
        <f t="shared" si="3"/>
        <v>INR  One Hundred &amp; Nine  Only</v>
      </c>
      <c r="IA22" s="22">
        <v>1.09</v>
      </c>
      <c r="IB22" s="22" t="s">
        <v>76</v>
      </c>
      <c r="IC22" s="22" t="s">
        <v>60</v>
      </c>
      <c r="ID22" s="22">
        <v>2</v>
      </c>
      <c r="IE22" s="23" t="s">
        <v>64</v>
      </c>
      <c r="IF22" s="23" t="s">
        <v>40</v>
      </c>
      <c r="IG22" s="23" t="s">
        <v>35</v>
      </c>
      <c r="IH22" s="23">
        <v>123.223</v>
      </c>
      <c r="II22" s="23" t="s">
        <v>37</v>
      </c>
    </row>
    <row r="23" spans="1:243" s="22" customFormat="1" ht="15.75">
      <c r="A23" s="59">
        <v>2</v>
      </c>
      <c r="B23" s="60" t="s">
        <v>53</v>
      </c>
      <c r="C23" s="39" t="s">
        <v>90</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2">
        <v>2</v>
      </c>
      <c r="IB23" s="22" t="s">
        <v>53</v>
      </c>
      <c r="IC23" s="22" t="s">
        <v>90</v>
      </c>
      <c r="IE23" s="23"/>
      <c r="IF23" s="23" t="s">
        <v>44</v>
      </c>
      <c r="IG23" s="23" t="s">
        <v>45</v>
      </c>
      <c r="IH23" s="23">
        <v>10</v>
      </c>
      <c r="II23" s="23" t="s">
        <v>37</v>
      </c>
    </row>
    <row r="24" spans="1:243" s="22" customFormat="1" ht="57">
      <c r="A24" s="59">
        <v>2.01</v>
      </c>
      <c r="B24" s="60" t="s">
        <v>124</v>
      </c>
      <c r="C24" s="39" t="s">
        <v>91</v>
      </c>
      <c r="D24" s="61">
        <v>18</v>
      </c>
      <c r="E24" s="62" t="s">
        <v>52</v>
      </c>
      <c r="F24" s="63">
        <v>187.9</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3382</v>
      </c>
      <c r="BB24" s="54">
        <f t="shared" si="2"/>
        <v>3382</v>
      </c>
      <c r="BC24" s="50" t="str">
        <f t="shared" si="3"/>
        <v>INR  Three Thousand Three Hundred &amp; Eighty Two  Only</v>
      </c>
      <c r="IA24" s="22">
        <v>2.01</v>
      </c>
      <c r="IB24" s="22" t="s">
        <v>124</v>
      </c>
      <c r="IC24" s="22" t="s">
        <v>91</v>
      </c>
      <c r="ID24" s="22">
        <v>18</v>
      </c>
      <c r="IE24" s="23" t="s">
        <v>52</v>
      </c>
      <c r="IF24" s="23"/>
      <c r="IG24" s="23"/>
      <c r="IH24" s="23"/>
      <c r="II24" s="23"/>
    </row>
    <row r="25" spans="1:243" s="22" customFormat="1" ht="85.5">
      <c r="A25" s="59">
        <v>2.02</v>
      </c>
      <c r="B25" s="60" t="s">
        <v>77</v>
      </c>
      <c r="C25" s="39" t="s">
        <v>92</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2.02</v>
      </c>
      <c r="IB25" s="22" t="s">
        <v>77</v>
      </c>
      <c r="IC25" s="22" t="s">
        <v>92</v>
      </c>
      <c r="IE25" s="23"/>
      <c r="IF25" s="23" t="s">
        <v>41</v>
      </c>
      <c r="IG25" s="23" t="s">
        <v>42</v>
      </c>
      <c r="IH25" s="23">
        <v>213</v>
      </c>
      <c r="II25" s="23" t="s">
        <v>37</v>
      </c>
    </row>
    <row r="26" spans="1:243" s="22" customFormat="1" ht="28.5">
      <c r="A26" s="59">
        <v>2.03</v>
      </c>
      <c r="B26" s="60" t="s">
        <v>69</v>
      </c>
      <c r="C26" s="39" t="s">
        <v>93</v>
      </c>
      <c r="D26" s="61">
        <v>48</v>
      </c>
      <c r="E26" s="62" t="s">
        <v>52</v>
      </c>
      <c r="F26" s="63">
        <v>81.32</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3903</v>
      </c>
      <c r="BB26" s="54">
        <f t="shared" si="2"/>
        <v>3903</v>
      </c>
      <c r="BC26" s="50" t="str">
        <f t="shared" si="3"/>
        <v>INR  Three Thousand Nine Hundred &amp; Three  Only</v>
      </c>
      <c r="IA26" s="22">
        <v>2.03</v>
      </c>
      <c r="IB26" s="22" t="s">
        <v>69</v>
      </c>
      <c r="IC26" s="22" t="s">
        <v>93</v>
      </c>
      <c r="ID26" s="22">
        <v>48</v>
      </c>
      <c r="IE26" s="23" t="s">
        <v>52</v>
      </c>
      <c r="IF26" s="23"/>
      <c r="IG26" s="23"/>
      <c r="IH26" s="23"/>
      <c r="II26" s="23"/>
    </row>
    <row r="27" spans="1:243" s="22" customFormat="1" ht="42.75">
      <c r="A27" s="59">
        <v>2.04</v>
      </c>
      <c r="B27" s="60" t="s">
        <v>125</v>
      </c>
      <c r="C27" s="39" t="s">
        <v>94</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2">
        <v>2.04</v>
      </c>
      <c r="IB27" s="22" t="s">
        <v>125</v>
      </c>
      <c r="IC27" s="22" t="s">
        <v>94</v>
      </c>
      <c r="IE27" s="23"/>
      <c r="IF27" s="23"/>
      <c r="IG27" s="23"/>
      <c r="IH27" s="23"/>
      <c r="II27" s="23"/>
    </row>
    <row r="28" spans="1:243" s="22" customFormat="1" ht="28.5">
      <c r="A28" s="59">
        <v>2.05</v>
      </c>
      <c r="B28" s="60" t="s">
        <v>69</v>
      </c>
      <c r="C28" s="39" t="s">
        <v>95</v>
      </c>
      <c r="D28" s="61">
        <v>15</v>
      </c>
      <c r="E28" s="62" t="s">
        <v>52</v>
      </c>
      <c r="F28" s="63">
        <v>120.86</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1813</v>
      </c>
      <c r="BB28" s="54">
        <f t="shared" si="2"/>
        <v>1813</v>
      </c>
      <c r="BC28" s="50" t="str">
        <f t="shared" si="3"/>
        <v>INR  One Thousand Eight Hundred &amp; Thirteen  Only</v>
      </c>
      <c r="IA28" s="22">
        <v>2.05</v>
      </c>
      <c r="IB28" s="22" t="s">
        <v>69</v>
      </c>
      <c r="IC28" s="22" t="s">
        <v>95</v>
      </c>
      <c r="ID28" s="22">
        <v>15</v>
      </c>
      <c r="IE28" s="23" t="s">
        <v>52</v>
      </c>
      <c r="IF28" s="23"/>
      <c r="IG28" s="23"/>
      <c r="IH28" s="23"/>
      <c r="II28" s="23"/>
    </row>
    <row r="29" spans="1:243" s="22" customFormat="1" ht="85.5">
      <c r="A29" s="59">
        <v>2.06</v>
      </c>
      <c r="B29" s="60" t="s">
        <v>79</v>
      </c>
      <c r="C29" s="39" t="s">
        <v>96</v>
      </c>
      <c r="D29" s="61">
        <v>30</v>
      </c>
      <c r="E29" s="62" t="s">
        <v>52</v>
      </c>
      <c r="F29" s="63">
        <v>108.59</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3258</v>
      </c>
      <c r="BB29" s="54">
        <f t="shared" si="2"/>
        <v>3258</v>
      </c>
      <c r="BC29" s="50" t="str">
        <f t="shared" si="3"/>
        <v>INR  Three Thousand Two Hundred &amp; Fifty Eight  Only</v>
      </c>
      <c r="IA29" s="22">
        <v>2.06</v>
      </c>
      <c r="IB29" s="22" t="s">
        <v>79</v>
      </c>
      <c r="IC29" s="22" t="s">
        <v>96</v>
      </c>
      <c r="ID29" s="22">
        <v>30</v>
      </c>
      <c r="IE29" s="23" t="s">
        <v>52</v>
      </c>
      <c r="IF29" s="23"/>
      <c r="IG29" s="23"/>
      <c r="IH29" s="23"/>
      <c r="II29" s="23"/>
    </row>
    <row r="30" spans="1:243" s="22" customFormat="1" ht="99.75">
      <c r="A30" s="59">
        <v>2.07</v>
      </c>
      <c r="B30" s="60" t="s">
        <v>126</v>
      </c>
      <c r="C30" s="39" t="s">
        <v>61</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2">
        <v>2.07</v>
      </c>
      <c r="IB30" s="22" t="s">
        <v>126</v>
      </c>
      <c r="IC30" s="22" t="s">
        <v>61</v>
      </c>
      <c r="IE30" s="23"/>
      <c r="IF30" s="23"/>
      <c r="IG30" s="23"/>
      <c r="IH30" s="23"/>
      <c r="II30" s="23"/>
    </row>
    <row r="31" spans="1:243" s="22" customFormat="1" ht="28.5">
      <c r="A31" s="59">
        <v>2.08</v>
      </c>
      <c r="B31" s="60" t="s">
        <v>127</v>
      </c>
      <c r="C31" s="39" t="s">
        <v>97</v>
      </c>
      <c r="D31" s="61">
        <v>100</v>
      </c>
      <c r="E31" s="62" t="s">
        <v>52</v>
      </c>
      <c r="F31" s="63">
        <v>68.39</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6839</v>
      </c>
      <c r="BB31" s="54">
        <f t="shared" si="2"/>
        <v>6839</v>
      </c>
      <c r="BC31" s="50" t="str">
        <f t="shared" si="3"/>
        <v>INR  Six Thousand Eight Hundred &amp; Thirty Nine  Only</v>
      </c>
      <c r="IA31" s="22">
        <v>2.08</v>
      </c>
      <c r="IB31" s="22" t="s">
        <v>127</v>
      </c>
      <c r="IC31" s="22" t="s">
        <v>97</v>
      </c>
      <c r="ID31" s="22">
        <v>100</v>
      </c>
      <c r="IE31" s="23" t="s">
        <v>52</v>
      </c>
      <c r="IF31" s="23"/>
      <c r="IG31" s="23"/>
      <c r="IH31" s="23"/>
      <c r="II31" s="23"/>
    </row>
    <row r="32" spans="1:243" s="22" customFormat="1" ht="71.25">
      <c r="A32" s="59">
        <v>2.09</v>
      </c>
      <c r="B32" s="60" t="s">
        <v>128</v>
      </c>
      <c r="C32" s="39" t="s">
        <v>98</v>
      </c>
      <c r="D32" s="71"/>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3"/>
      <c r="IA32" s="22">
        <v>2.09</v>
      </c>
      <c r="IB32" s="22" t="s">
        <v>128</v>
      </c>
      <c r="IC32" s="22" t="s">
        <v>98</v>
      </c>
      <c r="IE32" s="23"/>
      <c r="IF32" s="23"/>
      <c r="IG32" s="23"/>
      <c r="IH32" s="23"/>
      <c r="II32" s="23"/>
    </row>
    <row r="33" spans="1:243" s="22" customFormat="1" ht="24.75" customHeight="1">
      <c r="A33" s="59">
        <v>2.1</v>
      </c>
      <c r="B33" s="60" t="s">
        <v>129</v>
      </c>
      <c r="C33" s="39" t="s">
        <v>99</v>
      </c>
      <c r="D33" s="61">
        <v>720</v>
      </c>
      <c r="E33" s="62" t="s">
        <v>52</v>
      </c>
      <c r="F33" s="63">
        <v>49.8</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35856</v>
      </c>
      <c r="BB33" s="54">
        <f t="shared" si="2"/>
        <v>35856</v>
      </c>
      <c r="BC33" s="50" t="str">
        <f t="shared" si="3"/>
        <v>INR  Thirty Five Thousand Eight Hundred &amp; Fifty Six  Only</v>
      </c>
      <c r="IA33" s="22">
        <v>2.1</v>
      </c>
      <c r="IB33" s="22" t="s">
        <v>129</v>
      </c>
      <c r="IC33" s="22" t="s">
        <v>99</v>
      </c>
      <c r="ID33" s="22">
        <v>720</v>
      </c>
      <c r="IE33" s="23" t="s">
        <v>52</v>
      </c>
      <c r="IF33" s="23"/>
      <c r="IG33" s="23"/>
      <c r="IH33" s="23"/>
      <c r="II33" s="23"/>
    </row>
    <row r="34" spans="1:243" s="22" customFormat="1" ht="42.75" customHeight="1">
      <c r="A34" s="59">
        <v>2.11</v>
      </c>
      <c r="B34" s="60" t="s">
        <v>80</v>
      </c>
      <c r="C34" s="39" t="s">
        <v>100</v>
      </c>
      <c r="D34" s="61">
        <v>30</v>
      </c>
      <c r="E34" s="62" t="s">
        <v>52</v>
      </c>
      <c r="F34" s="63">
        <v>18.28</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548</v>
      </c>
      <c r="BB34" s="54">
        <f t="shared" si="2"/>
        <v>548</v>
      </c>
      <c r="BC34" s="50" t="str">
        <f t="shared" si="3"/>
        <v>INR  Five Hundred &amp; Forty Eight  Only</v>
      </c>
      <c r="IA34" s="22">
        <v>2.11</v>
      </c>
      <c r="IB34" s="22" t="s">
        <v>80</v>
      </c>
      <c r="IC34" s="22" t="s">
        <v>100</v>
      </c>
      <c r="ID34" s="22">
        <v>30</v>
      </c>
      <c r="IE34" s="23" t="s">
        <v>52</v>
      </c>
      <c r="IF34" s="23"/>
      <c r="IG34" s="23"/>
      <c r="IH34" s="23"/>
      <c r="II34" s="23"/>
    </row>
    <row r="35" spans="1:243" s="22" customFormat="1" ht="19.5" customHeight="1">
      <c r="A35" s="59">
        <v>2.12</v>
      </c>
      <c r="B35" s="60" t="s">
        <v>78</v>
      </c>
      <c r="C35" s="39" t="s">
        <v>101</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2.12</v>
      </c>
      <c r="IB35" s="22" t="s">
        <v>78</v>
      </c>
      <c r="IC35" s="22" t="s">
        <v>101</v>
      </c>
      <c r="IE35" s="23"/>
      <c r="IF35" s="23"/>
      <c r="IG35" s="23"/>
      <c r="IH35" s="23"/>
      <c r="II35" s="23"/>
    </row>
    <row r="36" spans="1:243" s="22" customFormat="1" ht="30.75" customHeight="1">
      <c r="A36" s="59">
        <v>2.13</v>
      </c>
      <c r="B36" s="60" t="s">
        <v>81</v>
      </c>
      <c r="C36" s="39" t="s">
        <v>102</v>
      </c>
      <c r="D36" s="61">
        <v>125</v>
      </c>
      <c r="E36" s="62" t="s">
        <v>52</v>
      </c>
      <c r="F36" s="63">
        <v>75.88</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9485</v>
      </c>
      <c r="BB36" s="54">
        <f t="shared" si="2"/>
        <v>9485</v>
      </c>
      <c r="BC36" s="50" t="str">
        <f t="shared" si="3"/>
        <v>INR  Nine Thousand Four Hundred &amp; Eighty Five  Only</v>
      </c>
      <c r="IA36" s="22">
        <v>2.13</v>
      </c>
      <c r="IB36" s="22" t="s">
        <v>81</v>
      </c>
      <c r="IC36" s="22" t="s">
        <v>102</v>
      </c>
      <c r="ID36" s="22">
        <v>125</v>
      </c>
      <c r="IE36" s="23" t="s">
        <v>52</v>
      </c>
      <c r="IF36" s="23"/>
      <c r="IG36" s="23"/>
      <c r="IH36" s="23"/>
      <c r="II36" s="23"/>
    </row>
    <row r="37" spans="1:243" s="22" customFormat="1" ht="15.75">
      <c r="A37" s="59">
        <v>2.14</v>
      </c>
      <c r="B37" s="60" t="s">
        <v>130</v>
      </c>
      <c r="C37" s="39" t="s">
        <v>62</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2">
        <v>2.14</v>
      </c>
      <c r="IB37" s="22" t="s">
        <v>130</v>
      </c>
      <c r="IC37" s="22" t="s">
        <v>62</v>
      </c>
      <c r="IE37" s="23"/>
      <c r="IF37" s="23"/>
      <c r="IG37" s="23"/>
      <c r="IH37" s="23"/>
      <c r="II37" s="23"/>
    </row>
    <row r="38" spans="1:243" s="22" customFormat="1" ht="28.5">
      <c r="A38" s="63">
        <v>2.15</v>
      </c>
      <c r="B38" s="60" t="s">
        <v>81</v>
      </c>
      <c r="C38" s="39" t="s">
        <v>63</v>
      </c>
      <c r="D38" s="61">
        <v>380</v>
      </c>
      <c r="E38" s="62" t="s">
        <v>52</v>
      </c>
      <c r="F38" s="63">
        <v>162.56</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61773</v>
      </c>
      <c r="BB38" s="54">
        <f t="shared" si="2"/>
        <v>61773</v>
      </c>
      <c r="BC38" s="50" t="str">
        <f t="shared" si="3"/>
        <v>INR  Sixty One Thousand Seven Hundred &amp; Seventy Three  Only</v>
      </c>
      <c r="IA38" s="22">
        <v>2.15</v>
      </c>
      <c r="IB38" s="22" t="s">
        <v>81</v>
      </c>
      <c r="IC38" s="22" t="s">
        <v>63</v>
      </c>
      <c r="ID38" s="22">
        <v>380</v>
      </c>
      <c r="IE38" s="23" t="s">
        <v>52</v>
      </c>
      <c r="IF38" s="23"/>
      <c r="IG38" s="23"/>
      <c r="IH38" s="23"/>
      <c r="II38" s="23"/>
    </row>
    <row r="39" spans="1:243" s="22" customFormat="1" ht="42.75">
      <c r="A39" s="59">
        <v>2.16</v>
      </c>
      <c r="B39" s="60" t="s">
        <v>131</v>
      </c>
      <c r="C39" s="39" t="s">
        <v>103</v>
      </c>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3"/>
      <c r="IA39" s="22">
        <v>2.16</v>
      </c>
      <c r="IB39" s="22" t="s">
        <v>131</v>
      </c>
      <c r="IC39" s="22" t="s">
        <v>103</v>
      </c>
      <c r="IE39" s="23"/>
      <c r="IF39" s="23"/>
      <c r="IG39" s="23"/>
      <c r="IH39" s="23"/>
      <c r="II39" s="23"/>
    </row>
    <row r="40" spans="1:243" s="22" customFormat="1" ht="28.5">
      <c r="A40" s="59">
        <v>2.17</v>
      </c>
      <c r="B40" s="60" t="s">
        <v>132</v>
      </c>
      <c r="C40" s="39" t="s">
        <v>104</v>
      </c>
      <c r="D40" s="61">
        <v>20</v>
      </c>
      <c r="E40" s="62" t="s">
        <v>52</v>
      </c>
      <c r="F40" s="63">
        <v>64.97</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1299</v>
      </c>
      <c r="BB40" s="54">
        <f t="shared" si="2"/>
        <v>1299</v>
      </c>
      <c r="BC40" s="50" t="str">
        <f t="shared" si="3"/>
        <v>INR  One Thousand Two Hundred &amp; Ninety Nine  Only</v>
      </c>
      <c r="IA40" s="22">
        <v>2.17</v>
      </c>
      <c r="IB40" s="22" t="s">
        <v>132</v>
      </c>
      <c r="IC40" s="22" t="s">
        <v>104</v>
      </c>
      <c r="ID40" s="22">
        <v>20</v>
      </c>
      <c r="IE40" s="23" t="s">
        <v>52</v>
      </c>
      <c r="IF40" s="23"/>
      <c r="IG40" s="23"/>
      <c r="IH40" s="23"/>
      <c r="II40" s="23"/>
    </row>
    <row r="41" spans="1:243" s="22" customFormat="1" ht="20.25" customHeight="1">
      <c r="A41" s="59">
        <v>3</v>
      </c>
      <c r="B41" s="60" t="s">
        <v>82</v>
      </c>
      <c r="C41" s="39" t="s">
        <v>105</v>
      </c>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IA41" s="22">
        <v>3</v>
      </c>
      <c r="IB41" s="22" t="s">
        <v>82</v>
      </c>
      <c r="IC41" s="22" t="s">
        <v>105</v>
      </c>
      <c r="IE41" s="23"/>
      <c r="IF41" s="23"/>
      <c r="IG41" s="23"/>
      <c r="IH41" s="23"/>
      <c r="II41" s="23"/>
    </row>
    <row r="42" spans="1:243" s="22" customFormat="1" ht="142.5">
      <c r="A42" s="59">
        <v>3.01</v>
      </c>
      <c r="B42" s="60" t="s">
        <v>83</v>
      </c>
      <c r="C42" s="39" t="s">
        <v>106</v>
      </c>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3"/>
      <c r="IA42" s="22">
        <v>3.01</v>
      </c>
      <c r="IB42" s="22" t="s">
        <v>83</v>
      </c>
      <c r="IC42" s="22" t="s">
        <v>106</v>
      </c>
      <c r="IE42" s="23"/>
      <c r="IF42" s="23"/>
      <c r="IG42" s="23"/>
      <c r="IH42" s="23"/>
      <c r="II42" s="23"/>
    </row>
    <row r="43" spans="1:243" s="22" customFormat="1" ht="28.5">
      <c r="A43" s="59">
        <v>3.02</v>
      </c>
      <c r="B43" s="60" t="s">
        <v>84</v>
      </c>
      <c r="C43" s="39" t="s">
        <v>107</v>
      </c>
      <c r="D43" s="61">
        <v>2</v>
      </c>
      <c r="E43" s="62" t="s">
        <v>52</v>
      </c>
      <c r="F43" s="63">
        <v>419.11</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838</v>
      </c>
      <c r="BB43" s="54">
        <f t="shared" si="2"/>
        <v>838</v>
      </c>
      <c r="BC43" s="50" t="str">
        <f t="shared" si="3"/>
        <v>INR  Eight Hundred &amp; Thirty Eight  Only</v>
      </c>
      <c r="IA43" s="22">
        <v>3.02</v>
      </c>
      <c r="IB43" s="22" t="s">
        <v>84</v>
      </c>
      <c r="IC43" s="22" t="s">
        <v>107</v>
      </c>
      <c r="ID43" s="22">
        <v>2</v>
      </c>
      <c r="IE43" s="23" t="s">
        <v>52</v>
      </c>
      <c r="IF43" s="23"/>
      <c r="IG43" s="23"/>
      <c r="IH43" s="23"/>
      <c r="II43" s="23"/>
    </row>
    <row r="44" spans="1:243" s="22" customFormat="1" ht="28.5">
      <c r="A44" s="59">
        <v>3.03</v>
      </c>
      <c r="B44" s="60" t="s">
        <v>133</v>
      </c>
      <c r="C44" s="39" t="s">
        <v>108</v>
      </c>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3"/>
      <c r="IA44" s="22">
        <v>3.03</v>
      </c>
      <c r="IB44" s="22" t="s">
        <v>133</v>
      </c>
      <c r="IC44" s="22" t="s">
        <v>108</v>
      </c>
      <c r="IE44" s="23"/>
      <c r="IF44" s="23"/>
      <c r="IG44" s="23"/>
      <c r="IH44" s="23"/>
      <c r="II44" s="23"/>
    </row>
    <row r="45" spans="1:243" s="22" customFormat="1" ht="42.75">
      <c r="A45" s="63">
        <v>3.04</v>
      </c>
      <c r="B45" s="60" t="s">
        <v>85</v>
      </c>
      <c r="C45" s="39" t="s">
        <v>109</v>
      </c>
      <c r="D45" s="61">
        <v>0.96</v>
      </c>
      <c r="E45" s="62" t="s">
        <v>52</v>
      </c>
      <c r="F45" s="63">
        <v>1184.69</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1137</v>
      </c>
      <c r="BB45" s="54">
        <f t="shared" si="2"/>
        <v>1137</v>
      </c>
      <c r="BC45" s="50" t="str">
        <f t="shared" si="3"/>
        <v>INR  One Thousand One Hundred &amp; Thirty Seven  Only</v>
      </c>
      <c r="IA45" s="22">
        <v>3.04</v>
      </c>
      <c r="IB45" s="22" t="s">
        <v>85</v>
      </c>
      <c r="IC45" s="22" t="s">
        <v>109</v>
      </c>
      <c r="ID45" s="22">
        <v>0.96</v>
      </c>
      <c r="IE45" s="23" t="s">
        <v>52</v>
      </c>
      <c r="IF45" s="23"/>
      <c r="IG45" s="23"/>
      <c r="IH45" s="23"/>
      <c r="II45" s="23"/>
    </row>
    <row r="46" spans="1:243" s="22" customFormat="1" ht="15.75">
      <c r="A46" s="59">
        <v>4</v>
      </c>
      <c r="B46" s="60" t="s">
        <v>134</v>
      </c>
      <c r="C46" s="39" t="s">
        <v>110</v>
      </c>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3"/>
      <c r="IA46" s="22">
        <v>4</v>
      </c>
      <c r="IB46" s="22" t="s">
        <v>134</v>
      </c>
      <c r="IC46" s="22" t="s">
        <v>110</v>
      </c>
      <c r="IE46" s="23"/>
      <c r="IF46" s="23"/>
      <c r="IG46" s="23"/>
      <c r="IH46" s="23"/>
      <c r="II46" s="23"/>
    </row>
    <row r="47" spans="1:243" s="22" customFormat="1" ht="327.75">
      <c r="A47" s="59">
        <v>4.01</v>
      </c>
      <c r="B47" s="60" t="s">
        <v>135</v>
      </c>
      <c r="C47" s="39" t="s">
        <v>111</v>
      </c>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3"/>
      <c r="IA47" s="22">
        <v>4.01</v>
      </c>
      <c r="IB47" s="22" t="s">
        <v>135</v>
      </c>
      <c r="IC47" s="22" t="s">
        <v>111</v>
      </c>
      <c r="IE47" s="23"/>
      <c r="IF47" s="23"/>
      <c r="IG47" s="23"/>
      <c r="IH47" s="23"/>
      <c r="II47" s="23"/>
    </row>
    <row r="48" spans="1:243" s="22" customFormat="1" ht="15.75">
      <c r="A48" s="59">
        <v>4.02</v>
      </c>
      <c r="B48" s="60" t="s">
        <v>136</v>
      </c>
      <c r="C48" s="39" t="s">
        <v>112</v>
      </c>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3"/>
      <c r="IA48" s="22">
        <v>4.02</v>
      </c>
      <c r="IB48" s="22" t="s">
        <v>136</v>
      </c>
      <c r="IC48" s="22" t="s">
        <v>112</v>
      </c>
      <c r="IE48" s="23"/>
      <c r="IF48" s="23"/>
      <c r="IG48" s="23"/>
      <c r="IH48" s="23"/>
      <c r="II48" s="23"/>
    </row>
    <row r="49" spans="1:243" s="22" customFormat="1" ht="71.25">
      <c r="A49" s="59">
        <v>4.03</v>
      </c>
      <c r="B49" s="60" t="s">
        <v>137</v>
      </c>
      <c r="C49" s="39" t="s">
        <v>113</v>
      </c>
      <c r="D49" s="61">
        <v>10.94</v>
      </c>
      <c r="E49" s="62" t="s">
        <v>65</v>
      </c>
      <c r="F49" s="63">
        <v>380.49</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ROUND(total_amount_ba($B$2,$D$2,D49,F49,J49,K49,M49),0)</f>
        <v>4163</v>
      </c>
      <c r="BB49" s="54">
        <f>BA49+SUM(N49:AZ49)</f>
        <v>4163</v>
      </c>
      <c r="BC49" s="50" t="str">
        <f>SpellNumber(L49,BB49)</f>
        <v>INR  Four Thousand One Hundred &amp; Sixty Three  Only</v>
      </c>
      <c r="IA49" s="22">
        <v>4.03</v>
      </c>
      <c r="IB49" s="22" t="s">
        <v>137</v>
      </c>
      <c r="IC49" s="22" t="s">
        <v>113</v>
      </c>
      <c r="ID49" s="22">
        <v>10.94</v>
      </c>
      <c r="IE49" s="23" t="s">
        <v>65</v>
      </c>
      <c r="IF49" s="23"/>
      <c r="IG49" s="23"/>
      <c r="IH49" s="23"/>
      <c r="II49" s="23"/>
    </row>
    <row r="50" spans="1:243" s="22" customFormat="1" ht="114">
      <c r="A50" s="59">
        <v>4.04</v>
      </c>
      <c r="B50" s="60" t="s">
        <v>138</v>
      </c>
      <c r="C50" s="39" t="s">
        <v>114</v>
      </c>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3"/>
      <c r="IA50" s="22">
        <v>4.04</v>
      </c>
      <c r="IB50" s="22" t="s">
        <v>138</v>
      </c>
      <c r="IC50" s="22" t="s">
        <v>114</v>
      </c>
      <c r="IE50" s="23"/>
      <c r="IF50" s="23"/>
      <c r="IG50" s="23"/>
      <c r="IH50" s="23"/>
      <c r="II50" s="23"/>
    </row>
    <row r="51" spans="1:243" s="22" customFormat="1" ht="71.25">
      <c r="A51" s="59">
        <v>4.05</v>
      </c>
      <c r="B51" s="60" t="s">
        <v>137</v>
      </c>
      <c r="C51" s="39" t="s">
        <v>115</v>
      </c>
      <c r="D51" s="61">
        <v>26.82</v>
      </c>
      <c r="E51" s="62" t="s">
        <v>65</v>
      </c>
      <c r="F51" s="63">
        <v>466.28</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ROUND(total_amount_ba($B$2,$D$2,D51,F51,J51,K51,M51),0)</f>
        <v>12506</v>
      </c>
      <c r="BB51" s="54">
        <f>BA51+SUM(N51:AZ51)</f>
        <v>12506</v>
      </c>
      <c r="BC51" s="50" t="str">
        <f>SpellNumber(L51,BB51)</f>
        <v>INR  Twelve Thousand Five Hundred &amp; Six  Only</v>
      </c>
      <c r="IA51" s="22">
        <v>4.05</v>
      </c>
      <c r="IB51" s="22" t="s">
        <v>137</v>
      </c>
      <c r="IC51" s="22" t="s">
        <v>115</v>
      </c>
      <c r="ID51" s="22">
        <v>26.82</v>
      </c>
      <c r="IE51" s="23" t="s">
        <v>65</v>
      </c>
      <c r="IF51" s="23"/>
      <c r="IG51" s="23"/>
      <c r="IH51" s="23"/>
      <c r="II51" s="23"/>
    </row>
    <row r="52" spans="1:243" s="22" customFormat="1" ht="75" customHeight="1">
      <c r="A52" s="59">
        <v>4.06</v>
      </c>
      <c r="B52" s="60" t="s">
        <v>139</v>
      </c>
      <c r="C52" s="39" t="s">
        <v>116</v>
      </c>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3"/>
      <c r="IA52" s="22">
        <v>4.06</v>
      </c>
      <c r="IB52" s="22" t="s">
        <v>139</v>
      </c>
      <c r="IC52" s="22" t="s">
        <v>116</v>
      </c>
      <c r="IE52" s="23"/>
      <c r="IF52" s="23"/>
      <c r="IG52" s="23"/>
      <c r="IH52" s="23"/>
      <c r="II52" s="23"/>
    </row>
    <row r="53" spans="1:243" s="22" customFormat="1" ht="28.5">
      <c r="A53" s="59">
        <v>4.07</v>
      </c>
      <c r="B53" s="60" t="s">
        <v>140</v>
      </c>
      <c r="C53" s="39" t="s">
        <v>117</v>
      </c>
      <c r="D53" s="61">
        <v>1.37</v>
      </c>
      <c r="E53" s="62" t="s">
        <v>52</v>
      </c>
      <c r="F53" s="63">
        <v>833.88</v>
      </c>
      <c r="G53" s="40"/>
      <c r="H53" s="24"/>
      <c r="I53" s="47" t="s">
        <v>38</v>
      </c>
      <c r="J53" s="48">
        <f>IF(I53="Less(-)",-1,1)</f>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ROUND(total_amount_ba($B$2,$D$2,D53,F53,J53,K53,M53),0)</f>
        <v>1142</v>
      </c>
      <c r="BB53" s="54">
        <f>BA53+SUM(N53:AZ53)</f>
        <v>1142</v>
      </c>
      <c r="BC53" s="50" t="str">
        <f>SpellNumber(L53,BB53)</f>
        <v>INR  One Thousand One Hundred &amp; Forty Two  Only</v>
      </c>
      <c r="IA53" s="22">
        <v>4.07</v>
      </c>
      <c r="IB53" s="22" t="s">
        <v>140</v>
      </c>
      <c r="IC53" s="22" t="s">
        <v>117</v>
      </c>
      <c r="ID53" s="22">
        <v>1.37</v>
      </c>
      <c r="IE53" s="23" t="s">
        <v>52</v>
      </c>
      <c r="IF53" s="23"/>
      <c r="IG53" s="23"/>
      <c r="IH53" s="23"/>
      <c r="II53" s="23"/>
    </row>
    <row r="54" spans="1:243" s="22" customFormat="1" ht="45.75" customHeight="1">
      <c r="A54" s="59">
        <v>4.08</v>
      </c>
      <c r="B54" s="60" t="s">
        <v>141</v>
      </c>
      <c r="C54" s="39" t="s">
        <v>118</v>
      </c>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3"/>
      <c r="IA54" s="22">
        <v>4.08</v>
      </c>
      <c r="IB54" s="22" t="s">
        <v>141</v>
      </c>
      <c r="IC54" s="22" t="s">
        <v>118</v>
      </c>
      <c r="IE54" s="23"/>
      <c r="IF54" s="23"/>
      <c r="IG54" s="23"/>
      <c r="IH54" s="23"/>
      <c r="II54" s="23"/>
    </row>
    <row r="55" spans="1:243" s="22" customFormat="1" ht="42.75">
      <c r="A55" s="59">
        <v>4.09</v>
      </c>
      <c r="B55" s="60" t="s">
        <v>142</v>
      </c>
      <c r="C55" s="39" t="s">
        <v>119</v>
      </c>
      <c r="D55" s="61">
        <v>1.37</v>
      </c>
      <c r="E55" s="62" t="s">
        <v>52</v>
      </c>
      <c r="F55" s="63">
        <v>1162.25</v>
      </c>
      <c r="G55" s="40"/>
      <c r="H55" s="24"/>
      <c r="I55" s="47" t="s">
        <v>38</v>
      </c>
      <c r="J55" s="48">
        <f>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ROUND(total_amount_ba($B$2,$D$2,D55,F55,J55,K55,M55),0)</f>
        <v>1592</v>
      </c>
      <c r="BB55" s="54">
        <f>BA55+SUM(N55:AZ55)</f>
        <v>1592</v>
      </c>
      <c r="BC55" s="50" t="str">
        <f>SpellNumber(L55,BB55)</f>
        <v>INR  One Thousand Five Hundred &amp; Ninety Two  Only</v>
      </c>
      <c r="IA55" s="22">
        <v>4.09</v>
      </c>
      <c r="IB55" s="22" t="s">
        <v>142</v>
      </c>
      <c r="IC55" s="22" t="s">
        <v>119</v>
      </c>
      <c r="ID55" s="22">
        <v>1.37</v>
      </c>
      <c r="IE55" s="23" t="s">
        <v>52</v>
      </c>
      <c r="IF55" s="23"/>
      <c r="IG55" s="23"/>
      <c r="IH55" s="23"/>
      <c r="II55" s="23"/>
    </row>
    <row r="56" spans="1:243" s="22" customFormat="1" ht="30.75" customHeight="1">
      <c r="A56" s="59">
        <v>4.1</v>
      </c>
      <c r="B56" s="60" t="s">
        <v>143</v>
      </c>
      <c r="C56" s="39" t="s">
        <v>120</v>
      </c>
      <c r="D56" s="7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3"/>
      <c r="IA56" s="22">
        <v>4.1</v>
      </c>
      <c r="IB56" s="22" t="s">
        <v>143</v>
      </c>
      <c r="IC56" s="22" t="s">
        <v>120</v>
      </c>
      <c r="IE56" s="23"/>
      <c r="IF56" s="23"/>
      <c r="IG56" s="23"/>
      <c r="IH56" s="23"/>
      <c r="II56" s="23"/>
    </row>
    <row r="57" spans="1:243" s="22" customFormat="1" ht="32.25" customHeight="1">
      <c r="A57" s="59">
        <v>4.11</v>
      </c>
      <c r="B57" s="64" t="s">
        <v>144</v>
      </c>
      <c r="C57" s="39" t="s">
        <v>121</v>
      </c>
      <c r="D57" s="61">
        <v>2</v>
      </c>
      <c r="E57" s="62" t="s">
        <v>64</v>
      </c>
      <c r="F57" s="63">
        <v>2287.94</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ROUND(total_amount_ba($B$2,$D$2,D57,F57,J57,K57,M57),0)</f>
        <v>4576</v>
      </c>
      <c r="BB57" s="54">
        <f>BA57+SUM(N57:AZ57)</f>
        <v>4576</v>
      </c>
      <c r="BC57" s="50" t="str">
        <f>SpellNumber(L57,BB57)</f>
        <v>INR  Four Thousand Five Hundred &amp; Seventy Six  Only</v>
      </c>
      <c r="IA57" s="22">
        <v>4.11</v>
      </c>
      <c r="IB57" s="22" t="s">
        <v>144</v>
      </c>
      <c r="IC57" s="22" t="s">
        <v>121</v>
      </c>
      <c r="ID57" s="22">
        <v>2</v>
      </c>
      <c r="IE57" s="23" t="s">
        <v>64</v>
      </c>
      <c r="IF57" s="23"/>
      <c r="IG57" s="23"/>
      <c r="IH57" s="23"/>
      <c r="II57" s="23"/>
    </row>
    <row r="58" spans="1:55" ht="42.75">
      <c r="A58" s="25" t="s">
        <v>46</v>
      </c>
      <c r="B58" s="26"/>
      <c r="C58" s="27"/>
      <c r="D58" s="43"/>
      <c r="E58" s="43"/>
      <c r="F58" s="43"/>
      <c r="G58" s="43"/>
      <c r="H58" s="55"/>
      <c r="I58" s="55"/>
      <c r="J58" s="55"/>
      <c r="K58" s="55"/>
      <c r="L58" s="56"/>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57">
        <f>SUM(BA13:BA57)</f>
        <v>155476</v>
      </c>
      <c r="BB58" s="58">
        <f>SUM(BB13:BB57)</f>
        <v>155476</v>
      </c>
      <c r="BC58" s="50" t="str">
        <f>SpellNumber(L58,BB58)</f>
        <v>  One Lakh Fifty Five Thousand Four Hundred &amp; Seventy Six  Only</v>
      </c>
    </row>
    <row r="59" spans="1:55" ht="46.5" customHeight="1">
      <c r="A59" s="26" t="s">
        <v>47</v>
      </c>
      <c r="B59" s="28"/>
      <c r="C59" s="29"/>
      <c r="D59" s="30"/>
      <c r="E59" s="44" t="s">
        <v>54</v>
      </c>
      <c r="F59" s="45"/>
      <c r="G59" s="31"/>
      <c r="H59" s="32"/>
      <c r="I59" s="32"/>
      <c r="J59" s="32"/>
      <c r="K59" s="33"/>
      <c r="L59" s="34"/>
      <c r="M59" s="35"/>
      <c r="N59" s="36"/>
      <c r="O59" s="22"/>
      <c r="P59" s="22"/>
      <c r="Q59" s="22"/>
      <c r="R59" s="22"/>
      <c r="S59" s="22"/>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7">
        <f>IF(ISBLANK(F59),0,IF(E59="Excess (+)",ROUND(BA58+(BA58*F59),2),IF(E59="Less (-)",ROUND(BA58+(BA58*F59*(-1)),2),IF(E59="At Par",BA58,0))))</f>
        <v>0</v>
      </c>
      <c r="BB59" s="38">
        <f>ROUND(BA59,0)</f>
        <v>0</v>
      </c>
      <c r="BC59" s="21" t="str">
        <f>SpellNumber($E$2,BB59)</f>
        <v>INR Zero Only</v>
      </c>
    </row>
    <row r="60" spans="1:55" ht="18">
      <c r="A60" s="25" t="s">
        <v>48</v>
      </c>
      <c r="B60" s="25"/>
      <c r="C60" s="66" t="str">
        <f>SpellNumber($E$2,BB59)</f>
        <v>INR Zero Only</v>
      </c>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row>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2" ht="15"/>
    <row r="233"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3" ht="15"/>
    <row r="264" ht="15"/>
    <row r="265" ht="15"/>
    <row r="266" ht="15"/>
    <row r="267" ht="15"/>
    <row r="268" ht="15"/>
    <row r="269" ht="15"/>
    <row r="270" ht="15"/>
    <row r="271" ht="15"/>
    <row r="272" ht="15"/>
    <row r="273" ht="15"/>
    <row r="274" ht="15"/>
    <row r="275" ht="15"/>
    <row r="276" ht="15"/>
    <row r="277" ht="15"/>
    <row r="278" ht="15"/>
    <row r="279" ht="15"/>
    <row r="280" ht="15"/>
    <row r="282" ht="15"/>
    <row r="283" ht="15"/>
    <row r="284" ht="15"/>
    <row r="285" ht="15"/>
    <row r="286" ht="15"/>
    <row r="288" ht="15"/>
    <row r="289" ht="15"/>
    <row r="290" ht="15"/>
    <row r="291" ht="15"/>
    <row r="292" ht="15"/>
    <row r="293" ht="15"/>
    <row r="294" ht="15"/>
    <row r="295" ht="15"/>
    <row r="296" ht="15"/>
    <row r="297" ht="15"/>
    <row r="298" ht="15"/>
    <row r="299" ht="15"/>
    <row r="300" ht="15"/>
    <row r="301" ht="15"/>
    <row r="302" ht="15"/>
    <row r="303" ht="15"/>
    <row r="304" ht="15"/>
    <row r="305" ht="15"/>
    <row r="306"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sheetData>
  <sheetProtection password="9E83" sheet="1"/>
  <autoFilter ref="A11:BC60"/>
  <mergeCells count="31">
    <mergeCell ref="D52:BC52"/>
    <mergeCell ref="D54:BC54"/>
    <mergeCell ref="D56:BC56"/>
    <mergeCell ref="D42:BC42"/>
    <mergeCell ref="D44:BC44"/>
    <mergeCell ref="D46:BC46"/>
    <mergeCell ref="D47:BC47"/>
    <mergeCell ref="D48:BC48"/>
    <mergeCell ref="D50:BC50"/>
    <mergeCell ref="D30:BC30"/>
    <mergeCell ref="D32:BC32"/>
    <mergeCell ref="D35:BC35"/>
    <mergeCell ref="D37:BC37"/>
    <mergeCell ref="D39:BC39"/>
    <mergeCell ref="D41:BC41"/>
    <mergeCell ref="D17:BC17"/>
    <mergeCell ref="D19:BC19"/>
    <mergeCell ref="D21:BC21"/>
    <mergeCell ref="D23:BC23"/>
    <mergeCell ref="D25:BC25"/>
    <mergeCell ref="D27:BC27"/>
    <mergeCell ref="A9:BC9"/>
    <mergeCell ref="C60:BC60"/>
    <mergeCell ref="A1:L1"/>
    <mergeCell ref="A4:BC4"/>
    <mergeCell ref="A5:BC5"/>
    <mergeCell ref="A6:BC6"/>
    <mergeCell ref="A7:BC7"/>
    <mergeCell ref="B8:BC8"/>
    <mergeCell ref="D13:BC13"/>
    <mergeCell ref="D15:BC1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9">
      <formula1>IF(E59="Select",-1,IF(E59="At Par",0,0))</formula1>
      <formula2>IF(E59="Select",-1,IF(E59="At Par",0,0.99))</formula2>
    </dataValidation>
    <dataValidation type="list" allowBlank="1" showErrorMessage="1" sqref="E5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9">
      <formula1>0</formula1>
      <formula2>99.9</formula2>
    </dataValidation>
    <dataValidation type="list" allowBlank="1" showErrorMessage="1" sqref="D13 K14 D15 K16 D17 K18 D19 K20 D21 K22 D23 K24 D25 K26 D27 K28:K29 D30 K31 D32 K33:K34 D35 K36 D37 K38 D39 K40 D41:D42 K43 D44 K45 D46:D48 K49 D50 K51 D52 K53 D54 K55 K57 D5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0:H20 G22:H22 G24:H24 G26:H26 G28:H29 G31:H31 G33:H34 G36:H36 G38:H38 G40:H40 G43:H43 G45:H45 G49:H49 G51:H51 G53:H53 G55:H55 G57:H57">
      <formula1>0</formula1>
      <formula2>999999999999999</formula2>
    </dataValidation>
    <dataValidation allowBlank="1" showInputMessage="1" showErrorMessage="1" promptTitle="Addition / Deduction" prompt="Please Choose the correct One" sqref="J14 J16 J18 J20 J22 J24 J26 J28:J29 J31 J33:J34 J36 J38 J40 J43 J45 J49 J51 J53 J55 J57">
      <formula1>0</formula1>
      <formula2>0</formula2>
    </dataValidation>
    <dataValidation type="list" showErrorMessage="1" sqref="I14 I16 I18 I20 I22 I24 I26 I28:I29 I31 I33:I34 I36 I38 I40 I43 I45 I49 I51 I53 I55 I5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0:O20 N22:O22 N24:O24 N26:O26 N28:O29 N31:O31 N33:O34 N36:O36 N38:O38 N40:O40 N43:O43 N45:O45 N49:O49 N51:O51 N53:O53 N55:O55 N57:O5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0 R22 R24 R26 R28:R29 R31 R33:R34 R36 R38 R40 R43 R45 R49 R51 R53 R55 R5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0 Q22 Q24 Q26 Q28:Q29 Q31 Q33:Q34 Q36 Q38 Q40 Q43 Q45 Q49 Q51 Q53 Q55 Q5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0 M22 M24 M26 M28:M29 M31 M33:M34 M36 M38 M40 M43 M45 M49 M51 M53 M55 M57">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 D20 D22 D24 D26 D28:D29 D31 D33:D34 D36 D38 D40 D43 D45 D49 D51 D53 D55 D5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 F20 F22 F24 F26 F28:F29 F31 F33:F34 F36 F38 F40 F43 F45 F49 F51 F53 F55 F57">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7 L56">
      <formula1>"INR"</formula1>
    </dataValidation>
    <dataValidation allowBlank="1" showInputMessage="1" showErrorMessage="1" promptTitle="Itemcode/Make" prompt="Please enter text" sqref="C13:C57">
      <formula1>0</formula1>
      <formula2>0</formula2>
    </dataValidation>
    <dataValidation type="decimal" allowBlank="1" showInputMessage="1" showErrorMessage="1" errorTitle="Invalid Entry" error="Only Numeric Values are allowed. " sqref="A13:A57">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2022-06-13T10:41:37Z</cp:lastPrinted>
  <dcterms:created xsi:type="dcterms:W3CDTF">2009-01-30T06:42:42Z</dcterms:created>
  <dcterms:modified xsi:type="dcterms:W3CDTF">2022-06-13T10:42:23Z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