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<sst xmlns="http://schemas.openxmlformats.org/spreadsheetml/2006/main" count="346" uniqueCount="114">
  <si>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</si>
  <si>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</si>
  <si>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</si>
  <si>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</si>
  <si>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</si>
  <si>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</si>
  <si>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</si>
  <si>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</si>
  <si>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</si>
  <si>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</si>
  <si>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</si>
  <si>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</si>
  <si>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</si>
  <si>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</si>
  <si>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</si>
  <si>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</si>
  <si>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</si>
  <si>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</si>
  <si>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</si>
  <si>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</si>
  <si>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</si>
  <si>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</si>
  <si>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</si>
  <si>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</si>
  <si>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</si>
  <si>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</si>
  <si>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</si>
  <si>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</si>
  <si>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</si>
  <si>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</si>
  <si>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</si>
  <si>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</si>
  <si>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</si>
  <si>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</si>
  <si>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</si>
  <si>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</si>
  <si>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</si>
  <si>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</si>
  <si>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</si>
  <si>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</si>
  <si>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</si>
  <si>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</si>
  <si>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</si>
  <si>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</si>
  <si>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</si>
  <si>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</si>
  <si>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</si>
  <si>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</si>
  <si>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</si>
  <si>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</si>
  <si>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</si>
  <si>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kg</t>
  </si>
  <si>
    <t>Suspended floors, roofs, landings, balconies and access platform</t>
  </si>
  <si>
    <t>Cement mortar 1:6 (1 cement : 6 coarse sand)</t>
  </si>
  <si>
    <t>1:4 (1 cement: 4 fine sand)</t>
  </si>
  <si>
    <t>CONCRETE WORK</t>
  </si>
  <si>
    <t>Contract No:  10/C/D3/2022-23</t>
  </si>
  <si>
    <t>Name of Work: Replacement of old damaged sewer line passing through the main drive near SAC crossing i/c construction of manholes and raising of existing old manhole at &amp; near SAC Crossing.</t>
  </si>
  <si>
    <t>CARRIAGE OF MATERIALS</t>
  </si>
  <si>
    <t>By Mechanical Transport including loading,unloading and stacking</t>
  </si>
  <si>
    <t>Lime, moorum, building rubbish Lead - 2 km</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</si>
  <si>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</si>
  <si>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</si>
  <si>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</si>
  <si>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</si>
  <si>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</si>
  <si>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</si>
  <si>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300 mm dia but not exceeding 600 mm</t>
  </si>
  <si>
    <t>Extra for excavating trenches for pipes, cables etc. in all kinds of soil for depth exceeding 1.5 m, but not exceeding 3 m. (Rate is over corresponding basic item for depth upto 1.5 metre).</t>
  </si>
  <si>
    <t>Extra for every additional lift of 1.5 m or part thereof in excavation / banking excavated or stacked materials.</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</si>
  <si>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</si>
  <si>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</si>
  <si>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</si>
  <si>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</si>
  <si>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</si>
  <si>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</si>
  <si>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Centering and shuttering including strutting, propping etc. and removal of form for</t>
  </si>
  <si>
    <t>Edges of slabs and breaks in floors and walls</t>
  </si>
  <si>
    <t>Above 20 cm wide</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</si>
  <si>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</si>
  <si>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</si>
  <si>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</si>
  <si>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FINISHING</t>
  </si>
  <si>
    <t>12 mm cement plaster finished with a floating coat of neat cement of mix :</t>
  </si>
  <si>
    <t>DISMANTLING AND DEMOLISHING</t>
  </si>
  <si>
    <t>Demolishing R.C.C. work manually/ by mechanical means including stacking of steel bars and disposal of unserviceable material within 50 metres lead as per direction of Engineer - in- charge.</t>
  </si>
  <si>
    <t>Dismantling manually/ by mechanical means including stacking of serviceable material and disposal of unserviceable material within 50 metres lead as per direction of Engineer-in-charge :</t>
  </si>
  <si>
    <t>bituminous road</t>
  </si>
  <si>
    <t>WATER SUPPLY</t>
  </si>
  <si>
    <t>Providing push-on-joints to Centrifugally (Spun) Cast Iron Pipes or Ductile Iron Pipes including testing of joints and the cost of rubber gasket :</t>
  </si>
  <si>
    <t>450 mm dia pipes</t>
  </si>
  <si>
    <t>Providing and laying S&amp;S Centrifugally Cast (Spun) / Ductile Iron Pipes conforming to IS : 8329 :</t>
  </si>
  <si>
    <t>450 mm dia Ductile Iron Class K-9 pipes</t>
  </si>
  <si>
    <t>DRAINAGE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</si>
  <si>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</si>
  <si>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120x90 cm and 90 cm deep including C.I. cover with frame (heavy duty) 560 mm internal diameter, total weight of cover and frame to be not less than 208 kg (weight of cover 108 kg and weight of frame 100 kg) :</t>
  </si>
  <si>
    <t>With common burnt clay F.P.S. (non modular) bricks of class designation 7.5</t>
  </si>
  <si>
    <t>Extra for depth for manholes :</t>
  </si>
  <si>
    <t>Size 120x90 cm</t>
  </si>
  <si>
    <t>Providing and fixing in position pre-cast R.C.C. manhole cover and frame of required shape and approved quality</t>
  </si>
  <si>
    <t>EHD - 35</t>
  </si>
  <si>
    <t>Circular shape 560 mm internal dia</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</si>
  <si>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</si>
  <si>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350 to 450 mm diameter</t>
  </si>
  <si>
    <t>Dismantling of manhole including R.C.C. top slab, C.I. cover with frame, including stacking of useful materials near the site and disposal of unserviceable materials within 50 m lead as per direction of Engineer-in-charge:</t>
  </si>
  <si>
    <t>Rectangular manhole 120x90 cm and 90 cm deep</t>
  </si>
  <si>
    <t>Extra for depth of manholes dismantled :</t>
  </si>
  <si>
    <t>Rectangular manhole 120x90 cm and beyond 90 cm depth</t>
  </si>
  <si>
    <t>Raising manhole cover and frame slab to required level including dismantling existing slab and making good the damage as required (Raising depth of manhole to be paid separately) :</t>
  </si>
  <si>
    <t>Rectangular manhole 120x90 cm with circular cover 560 mm dia of grade HD - 20</t>
  </si>
  <si>
    <t>MINOR CIVIL MAINTENANCE WORK:</t>
  </si>
  <si>
    <t>Dismantling of old RCC pipes i/c breaking of joints, taking out the pipes and disposal of unserviceable material up to 50 meter lead.</t>
  </si>
  <si>
    <t>joint</t>
  </si>
  <si>
    <t>meter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</si>
</sst>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8" fillId="0" borderId="15" xfId="0" applyFont="1" applyFill="1" applyBorder="1" applyAlignment="1">
      <alignment horizontal="right" vertical="top" wrapText="1"/>
    </xf>
    <xf numFmtId="2" fontId="58" fillId="0" borderId="15" xfId="0" applyNumberFormat="1" applyFont="1" applyFill="1" applyBorder="1" applyAlignment="1">
      <alignment vertical="top" wrapText="1"/>
    </xf>
    <xf numFmtId="0" fontId="58" fillId="0" borderId="15"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6"/>
  <sheetViews>
    <sheetView showGridLines="0" view="pageBreakPreview" zoomScaleNormal="85" zoomScaleSheetLayoutView="100" zoomScalePageLayoutView="0" workbookViewId="0" topLeftCell="A1">
      <selection activeCell="D40" sqref="D40:BC4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57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56</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58</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58</v>
      </c>
      <c r="IE13" s="22"/>
      <c r="IF13" s="22"/>
      <c r="IG13" s="22"/>
      <c r="IH13" s="22"/>
      <c r="II13" s="22"/>
    </row>
    <row r="14" spans="1:243" s="21" customFormat="1" ht="31.5">
      <c r="A14" s="57">
        <v>1.01</v>
      </c>
      <c r="B14" s="58" t="s">
        <v>59</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59</v>
      </c>
      <c r="IE14" s="22"/>
      <c r="IF14" s="22"/>
      <c r="IG14" s="22"/>
      <c r="IH14" s="22"/>
      <c r="II14" s="22"/>
    </row>
    <row r="15" spans="1:243" s="21" customFormat="1" ht="31.5">
      <c r="A15" s="57">
        <v>1.02</v>
      </c>
      <c r="B15" s="58" t="s">
        <v>60</v>
      </c>
      <c r="C15" s="33"/>
      <c r="D15" s="75">
        <v>10</v>
      </c>
      <c r="E15" s="59" t="s">
        <v>46</v>
      </c>
      <c r="F15" s="76">
        <v>143.08</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1430.8</v>
      </c>
      <c r="BB15" s="51">
        <f>BA15+SUM(N15:AZ15)</f>
        <v>1430.8</v>
      </c>
      <c r="BC15" s="56" t="str">
        <f>SpellNumber(L15,BB15)</f>
        <v>INR  One Thousand Four Hundred &amp; Thirty  and Paise Eighty Only</v>
      </c>
      <c r="IA15" s="21">
        <v>1.02</v>
      </c>
      <c r="IB15" s="21" t="s">
        <v>60</v>
      </c>
      <c r="ID15" s="21">
        <v>10</v>
      </c>
      <c r="IE15" s="22" t="s">
        <v>46</v>
      </c>
      <c r="IF15" s="22"/>
      <c r="IG15" s="22"/>
      <c r="IH15" s="22"/>
      <c r="II15" s="22"/>
    </row>
    <row r="16" spans="1:243" s="21" customFormat="1" ht="32.25" customHeight="1">
      <c r="A16" s="57">
        <v>1.03</v>
      </c>
      <c r="B16" s="58" t="s">
        <v>61</v>
      </c>
      <c r="C16" s="33"/>
      <c r="D16" s="75">
        <v>26</v>
      </c>
      <c r="E16" s="59" t="s">
        <v>46</v>
      </c>
      <c r="F16" s="77">
        <v>178.85</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4650.1</v>
      </c>
      <c r="BB16" s="51">
        <f aca="true" t="shared" si="2" ref="BB16:BB23">BA16+SUM(N16:AZ16)</f>
        <v>4650.1</v>
      </c>
      <c r="BC16" s="56" t="str">
        <f aca="true" t="shared" si="3" ref="BC16:BC23">SpellNumber(L16,BB16)</f>
        <v>INR  Four Thousand Six Hundred &amp; Fifty  and Paise Ten Only</v>
      </c>
      <c r="IA16" s="21">
        <v>1.03</v>
      </c>
      <c r="IB16" s="21" t="s">
        <v>61</v>
      </c>
      <c r="ID16" s="21">
        <v>26</v>
      </c>
      <c r="IE16" s="22" t="s">
        <v>46</v>
      </c>
      <c r="IF16" s="22"/>
      <c r="IG16" s="22"/>
      <c r="IH16" s="22"/>
      <c r="II16" s="22"/>
    </row>
    <row r="17" spans="1:243" s="21" customFormat="1" ht="15.75">
      <c r="A17" s="57">
        <v>2</v>
      </c>
      <c r="B17" s="58" t="s">
        <v>62</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v>
      </c>
      <c r="IB17" s="21" t="s">
        <v>62</v>
      </c>
      <c r="IE17" s="22"/>
      <c r="IF17" s="22"/>
      <c r="IG17" s="22"/>
      <c r="IH17" s="22"/>
      <c r="II17" s="22"/>
    </row>
    <row r="18" spans="1:243" s="21" customFormat="1" ht="173.25">
      <c r="A18" s="57">
        <v>2.01</v>
      </c>
      <c r="B18" s="58" t="s">
        <v>63</v>
      </c>
      <c r="C18" s="33"/>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2.01</v>
      </c>
      <c r="IB18" s="21" t="s">
        <v>63</v>
      </c>
      <c r="IE18" s="22"/>
      <c r="IF18" s="22"/>
      <c r="IG18" s="22"/>
      <c r="IH18" s="22"/>
      <c r="II18" s="22"/>
    </row>
    <row r="19" spans="1:243" s="21" customFormat="1" ht="29.25" customHeight="1">
      <c r="A19" s="57">
        <v>2.02</v>
      </c>
      <c r="B19" s="58" t="s">
        <v>64</v>
      </c>
      <c r="C19" s="33"/>
      <c r="D19" s="75">
        <v>38</v>
      </c>
      <c r="E19" s="59" t="s">
        <v>46</v>
      </c>
      <c r="F19" s="77">
        <v>251.51</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9557.38</v>
      </c>
      <c r="BB19" s="51">
        <f t="shared" si="2"/>
        <v>9557.38</v>
      </c>
      <c r="BC19" s="56" t="str">
        <f t="shared" si="3"/>
        <v>INR  Nine Thousand Five Hundred &amp; Fifty Seven  and Paise Thirty Eight Only</v>
      </c>
      <c r="IA19" s="21">
        <v>2.02</v>
      </c>
      <c r="IB19" s="21" t="s">
        <v>64</v>
      </c>
      <c r="ID19" s="21">
        <v>38</v>
      </c>
      <c r="IE19" s="22" t="s">
        <v>46</v>
      </c>
      <c r="IF19" s="22"/>
      <c r="IG19" s="22"/>
      <c r="IH19" s="22"/>
      <c r="II19" s="22"/>
    </row>
    <row r="20" spans="1:243" s="21" customFormat="1" ht="138" customHeight="1">
      <c r="A20" s="57">
        <v>2.03</v>
      </c>
      <c r="B20" s="58" t="s">
        <v>65</v>
      </c>
      <c r="C20" s="33"/>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2.03</v>
      </c>
      <c r="IB20" s="21" t="s">
        <v>65</v>
      </c>
      <c r="IE20" s="22"/>
      <c r="IF20" s="22"/>
      <c r="IG20" s="22"/>
      <c r="IH20" s="22"/>
      <c r="II20" s="22"/>
    </row>
    <row r="21" spans="1:243" s="21" customFormat="1" ht="34.5" customHeight="1">
      <c r="A21" s="57">
        <v>2.04</v>
      </c>
      <c r="B21" s="58" t="s">
        <v>66</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2.04</v>
      </c>
      <c r="IB21" s="21" t="s">
        <v>66</v>
      </c>
      <c r="IE21" s="22"/>
      <c r="IF21" s="22"/>
      <c r="IG21" s="22"/>
      <c r="IH21" s="22"/>
      <c r="II21" s="22"/>
    </row>
    <row r="22" spans="1:243" s="21" customFormat="1" ht="42.75">
      <c r="A22" s="57">
        <v>2.05</v>
      </c>
      <c r="B22" s="58" t="s">
        <v>67</v>
      </c>
      <c r="C22" s="33"/>
      <c r="D22" s="75">
        <v>53</v>
      </c>
      <c r="E22" s="59" t="s">
        <v>44</v>
      </c>
      <c r="F22" s="77">
        <v>571.28</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30277.84</v>
      </c>
      <c r="BB22" s="51">
        <f t="shared" si="2"/>
        <v>30277.84</v>
      </c>
      <c r="BC22" s="56" t="str">
        <f t="shared" si="3"/>
        <v>INR  Thirty Thousand Two Hundred &amp; Seventy Seven  and Paise Eighty Four Only</v>
      </c>
      <c r="IA22" s="21">
        <v>2.05</v>
      </c>
      <c r="IB22" s="21" t="s">
        <v>67</v>
      </c>
      <c r="ID22" s="21">
        <v>53</v>
      </c>
      <c r="IE22" s="22" t="s">
        <v>44</v>
      </c>
      <c r="IF22" s="22"/>
      <c r="IG22" s="22"/>
      <c r="IH22" s="22"/>
      <c r="II22" s="22"/>
    </row>
    <row r="23" spans="1:243" s="21" customFormat="1" ht="94.5">
      <c r="A23" s="57">
        <v>2.06</v>
      </c>
      <c r="B23" s="58" t="s">
        <v>68</v>
      </c>
      <c r="C23" s="33"/>
      <c r="D23" s="75">
        <v>53</v>
      </c>
      <c r="E23" s="59" t="s">
        <v>44</v>
      </c>
      <c r="F23" s="77">
        <v>111.35</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5901.55</v>
      </c>
      <c r="BB23" s="51">
        <f t="shared" si="2"/>
        <v>5901.55</v>
      </c>
      <c r="BC23" s="56" t="str">
        <f t="shared" si="3"/>
        <v>INR  Five Thousand Nine Hundred &amp; One  and Paise Fifty Five Only</v>
      </c>
      <c r="IA23" s="21">
        <v>2.06</v>
      </c>
      <c r="IB23" s="21" t="s">
        <v>68</v>
      </c>
      <c r="ID23" s="21">
        <v>53</v>
      </c>
      <c r="IE23" s="22" t="s">
        <v>44</v>
      </c>
      <c r="IF23" s="22"/>
      <c r="IG23" s="22"/>
      <c r="IH23" s="22"/>
      <c r="II23" s="22"/>
    </row>
    <row r="24" spans="1:243" s="21" customFormat="1" ht="45.75" customHeight="1">
      <c r="A24" s="57">
        <v>2.07</v>
      </c>
      <c r="B24" s="58" t="s">
        <v>69</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2.07</v>
      </c>
      <c r="IB24" s="21" t="s">
        <v>69</v>
      </c>
      <c r="IE24" s="22"/>
      <c r="IF24" s="22"/>
      <c r="IG24" s="22"/>
      <c r="IH24" s="22"/>
      <c r="II24" s="22"/>
    </row>
    <row r="25" spans="1:243" s="21" customFormat="1" ht="31.5" customHeight="1">
      <c r="A25" s="57">
        <v>2.08</v>
      </c>
      <c r="B25" s="58" t="s">
        <v>66</v>
      </c>
      <c r="C25" s="33"/>
      <c r="D25" s="75">
        <v>16.3</v>
      </c>
      <c r="E25" s="59" t="s">
        <v>46</v>
      </c>
      <c r="F25" s="77">
        <v>91.63</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1493.57</v>
      </c>
      <c r="BB25" s="51">
        <f>BA25+SUM(N25:AZ25)</f>
        <v>1493.57</v>
      </c>
      <c r="BC25" s="56" t="str">
        <f>SpellNumber(L25,BB25)</f>
        <v>INR  One Thousand Four Hundred &amp; Ninety Three  and Paise Fifty Seven Only</v>
      </c>
      <c r="IA25" s="21">
        <v>2.08</v>
      </c>
      <c r="IB25" s="21" t="s">
        <v>66</v>
      </c>
      <c r="ID25" s="21">
        <v>16.3</v>
      </c>
      <c r="IE25" s="22" t="s">
        <v>46</v>
      </c>
      <c r="IF25" s="22"/>
      <c r="IG25" s="22"/>
      <c r="IH25" s="22"/>
      <c r="II25" s="22"/>
    </row>
    <row r="26" spans="1:243" s="21" customFormat="1" ht="63">
      <c r="A26" s="57">
        <v>2.09</v>
      </c>
      <c r="B26" s="58" t="s">
        <v>70</v>
      </c>
      <c r="C26" s="33"/>
      <c r="D26" s="75">
        <v>21.1</v>
      </c>
      <c r="E26" s="59" t="s">
        <v>46</v>
      </c>
      <c r="F26" s="77">
        <v>1894.96</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39983.66</v>
      </c>
      <c r="BB26" s="51">
        <f>BA26+SUM(N26:AZ26)</f>
        <v>39983.66</v>
      </c>
      <c r="BC26" s="56" t="str">
        <f>SpellNumber(L26,BB26)</f>
        <v>INR  Thirty Nine Thousand Nine Hundred &amp; Eighty Three  and Paise Sixty Six Only</v>
      </c>
      <c r="IA26" s="21">
        <v>2.09</v>
      </c>
      <c r="IB26" s="21" t="s">
        <v>70</v>
      </c>
      <c r="ID26" s="21">
        <v>21.1</v>
      </c>
      <c r="IE26" s="22" t="s">
        <v>46</v>
      </c>
      <c r="IF26" s="22"/>
      <c r="IG26" s="22"/>
      <c r="IH26" s="22"/>
      <c r="II26" s="22"/>
    </row>
    <row r="27" spans="1:243" s="21" customFormat="1" ht="16.5" customHeight="1">
      <c r="A27" s="57">
        <v>3</v>
      </c>
      <c r="B27" s="58" t="s">
        <v>55</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3</v>
      </c>
      <c r="IB27" s="21" t="s">
        <v>55</v>
      </c>
      <c r="IE27" s="22"/>
      <c r="IF27" s="22"/>
      <c r="IG27" s="22"/>
      <c r="IH27" s="22"/>
      <c r="II27" s="22"/>
    </row>
    <row r="28" spans="1:243" s="21" customFormat="1" ht="48" customHeight="1">
      <c r="A28" s="57">
        <v>3.01</v>
      </c>
      <c r="B28" s="58" t="s">
        <v>71</v>
      </c>
      <c r="C28" s="33"/>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3.01</v>
      </c>
      <c r="IB28" s="21" t="s">
        <v>71</v>
      </c>
      <c r="IE28" s="22"/>
      <c r="IF28" s="22"/>
      <c r="IG28" s="22"/>
      <c r="IH28" s="22"/>
      <c r="II28" s="22"/>
    </row>
    <row r="29" spans="1:243" s="21" customFormat="1" ht="78.75">
      <c r="A29" s="60">
        <v>3.02</v>
      </c>
      <c r="B29" s="58" t="s">
        <v>72</v>
      </c>
      <c r="C29" s="33"/>
      <c r="D29" s="75">
        <v>2.9</v>
      </c>
      <c r="E29" s="59" t="s">
        <v>46</v>
      </c>
      <c r="F29" s="77">
        <v>5546.73</v>
      </c>
      <c r="G29" s="43"/>
      <c r="H29" s="37"/>
      <c r="I29" s="38" t="s">
        <v>33</v>
      </c>
      <c r="J29" s="39">
        <f>IF(I29="Less(-)",-1,1)</f>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total_amount_ba($B$2,$D$2,D29,F29,J29,K29,M29)</f>
        <v>16085.52</v>
      </c>
      <c r="BB29" s="51">
        <f>BA29+SUM(N29:AZ29)</f>
        <v>16085.52</v>
      </c>
      <c r="BC29" s="56" t="str">
        <f>SpellNumber(L29,BB29)</f>
        <v>INR  Sixteen Thousand  &amp;Eighty Five  and Paise Fifty Two Only</v>
      </c>
      <c r="IA29" s="21">
        <v>3.02</v>
      </c>
      <c r="IB29" s="21" t="s">
        <v>72</v>
      </c>
      <c r="ID29" s="21">
        <v>2.9</v>
      </c>
      <c r="IE29" s="22" t="s">
        <v>46</v>
      </c>
      <c r="IF29" s="22"/>
      <c r="IG29" s="22"/>
      <c r="IH29" s="22"/>
      <c r="II29" s="22"/>
    </row>
    <row r="30" spans="1:243" s="21" customFormat="1" ht="16.5" customHeight="1">
      <c r="A30" s="57">
        <v>4</v>
      </c>
      <c r="B30" s="58" t="s">
        <v>73</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4</v>
      </c>
      <c r="IB30" s="21" t="s">
        <v>73</v>
      </c>
      <c r="IE30" s="22"/>
      <c r="IF30" s="22"/>
      <c r="IG30" s="22"/>
      <c r="IH30" s="22"/>
      <c r="II30" s="22"/>
    </row>
    <row r="31" spans="1:243" s="21" customFormat="1" ht="94.5">
      <c r="A31" s="57">
        <v>4.01</v>
      </c>
      <c r="B31" s="58" t="s">
        <v>74</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4.01</v>
      </c>
      <c r="IB31" s="21" t="s">
        <v>74</v>
      </c>
      <c r="IE31" s="22"/>
      <c r="IF31" s="22"/>
      <c r="IG31" s="22"/>
      <c r="IH31" s="22"/>
      <c r="II31" s="22"/>
    </row>
    <row r="32" spans="1:243" s="21" customFormat="1" ht="78.75">
      <c r="A32" s="57">
        <v>4.02</v>
      </c>
      <c r="B32" s="58" t="s">
        <v>75</v>
      </c>
      <c r="C32" s="33"/>
      <c r="D32" s="75">
        <v>7</v>
      </c>
      <c r="E32" s="59" t="s">
        <v>46</v>
      </c>
      <c r="F32" s="76">
        <v>7333.8</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51336.6</v>
      </c>
      <c r="BB32" s="51">
        <f>BA32+SUM(N32:AZ32)</f>
        <v>51336.6</v>
      </c>
      <c r="BC32" s="56" t="str">
        <f>SpellNumber(L32,BB32)</f>
        <v>INR  Fifty One Thousand Three Hundred &amp; Thirty Six  and Paise Sixty Only</v>
      </c>
      <c r="IA32" s="21">
        <v>4.02</v>
      </c>
      <c r="IB32" s="21" t="s">
        <v>75</v>
      </c>
      <c r="ID32" s="21">
        <v>7</v>
      </c>
      <c r="IE32" s="22" t="s">
        <v>46</v>
      </c>
      <c r="IF32" s="22"/>
      <c r="IG32" s="22"/>
      <c r="IH32" s="22"/>
      <c r="II32" s="22"/>
    </row>
    <row r="33" spans="1:243" s="21" customFormat="1" ht="33" customHeight="1">
      <c r="A33" s="57">
        <v>4.03</v>
      </c>
      <c r="B33" s="58" t="s">
        <v>76</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4.03</v>
      </c>
      <c r="IB33" s="21" t="s">
        <v>76</v>
      </c>
      <c r="IE33" s="22"/>
      <c r="IF33" s="22"/>
      <c r="IG33" s="22"/>
      <c r="IH33" s="22"/>
      <c r="II33" s="22"/>
    </row>
    <row r="34" spans="1:243" s="21" customFormat="1" ht="31.5" customHeight="1">
      <c r="A34" s="57">
        <v>4.04</v>
      </c>
      <c r="B34" s="58" t="s">
        <v>52</v>
      </c>
      <c r="C34" s="33"/>
      <c r="D34" s="75">
        <v>4.5</v>
      </c>
      <c r="E34" s="59" t="s">
        <v>43</v>
      </c>
      <c r="F34" s="77">
        <v>672.12</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3024.54</v>
      </c>
      <c r="BB34" s="51">
        <f>BA34+SUM(N34:AZ34)</f>
        <v>3024.54</v>
      </c>
      <c r="BC34" s="56" t="str">
        <f>SpellNumber(L34,BB34)</f>
        <v>INR  Three Thousand  &amp;Twenty Four  and Paise Fifty Four Only</v>
      </c>
      <c r="IA34" s="21">
        <v>4.04</v>
      </c>
      <c r="IB34" s="21" t="s">
        <v>52</v>
      </c>
      <c r="ID34" s="21">
        <v>4.5</v>
      </c>
      <c r="IE34" s="22" t="s">
        <v>43</v>
      </c>
      <c r="IF34" s="22"/>
      <c r="IG34" s="22"/>
      <c r="IH34" s="22"/>
      <c r="II34" s="22"/>
    </row>
    <row r="35" spans="1:243" s="21" customFormat="1" ht="31.5" customHeight="1">
      <c r="A35" s="57">
        <v>4.05</v>
      </c>
      <c r="B35" s="58" t="s">
        <v>77</v>
      </c>
      <c r="C35" s="33"/>
      <c r="D35" s="66"/>
      <c r="E35" s="66"/>
      <c r="F35" s="66"/>
      <c r="G35" s="66"/>
      <c r="H35" s="66"/>
      <c r="I35" s="66"/>
      <c r="J35" s="66"/>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IA35" s="21">
        <v>4.05</v>
      </c>
      <c r="IB35" s="21" t="s">
        <v>77</v>
      </c>
      <c r="IE35" s="22"/>
      <c r="IF35" s="22"/>
      <c r="IG35" s="22"/>
      <c r="IH35" s="22"/>
      <c r="II35" s="22"/>
    </row>
    <row r="36" spans="1:243" s="21" customFormat="1" ht="42.75">
      <c r="A36" s="57">
        <v>4.06</v>
      </c>
      <c r="B36" s="58" t="s">
        <v>78</v>
      </c>
      <c r="C36" s="33"/>
      <c r="D36" s="75">
        <v>10.5</v>
      </c>
      <c r="E36" s="59" t="s">
        <v>43</v>
      </c>
      <c r="F36" s="77">
        <v>676.98</v>
      </c>
      <c r="G36" s="43"/>
      <c r="H36" s="37"/>
      <c r="I36" s="38" t="s">
        <v>33</v>
      </c>
      <c r="J36" s="39">
        <f>IF(I36="Less(-)",-1,1)</f>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total_amount_ba($B$2,$D$2,D36,F36,J36,K36,M36)</f>
        <v>7108.29</v>
      </c>
      <c r="BB36" s="51">
        <f>BA36+SUM(N36:AZ36)</f>
        <v>7108.29</v>
      </c>
      <c r="BC36" s="56" t="str">
        <f>SpellNumber(L36,BB36)</f>
        <v>INR  Seven Thousand One Hundred &amp; Eight  and Paise Twenty Nine Only</v>
      </c>
      <c r="IA36" s="21">
        <v>4.06</v>
      </c>
      <c r="IB36" s="21" t="s">
        <v>78</v>
      </c>
      <c r="ID36" s="21">
        <v>10.5</v>
      </c>
      <c r="IE36" s="22" t="s">
        <v>43</v>
      </c>
      <c r="IF36" s="22"/>
      <c r="IG36" s="22"/>
      <c r="IH36" s="22"/>
      <c r="II36" s="22"/>
    </row>
    <row r="37" spans="1:243" s="21" customFormat="1" ht="63">
      <c r="A37" s="57">
        <v>4.07</v>
      </c>
      <c r="B37" s="58" t="s">
        <v>79</v>
      </c>
      <c r="C37" s="33"/>
      <c r="D37" s="66"/>
      <c r="E37" s="66"/>
      <c r="F37" s="66"/>
      <c r="G37" s="66"/>
      <c r="H37" s="66"/>
      <c r="I37" s="66"/>
      <c r="J37" s="66"/>
      <c r="K37" s="66"/>
      <c r="L37" s="66"/>
      <c r="M37" s="66"/>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IA37" s="21">
        <v>4.07</v>
      </c>
      <c r="IB37" s="21" t="s">
        <v>79</v>
      </c>
      <c r="IE37" s="22"/>
      <c r="IF37" s="22"/>
      <c r="IG37" s="22"/>
      <c r="IH37" s="22"/>
      <c r="II37" s="22"/>
    </row>
    <row r="38" spans="1:243" s="21" customFormat="1" ht="31.5" customHeight="1">
      <c r="A38" s="57">
        <v>4.08</v>
      </c>
      <c r="B38" s="58" t="s">
        <v>50</v>
      </c>
      <c r="C38" s="33"/>
      <c r="D38" s="75">
        <v>740</v>
      </c>
      <c r="E38" s="59" t="s">
        <v>51</v>
      </c>
      <c r="F38" s="77">
        <v>78.61</v>
      </c>
      <c r="G38" s="43"/>
      <c r="H38" s="37"/>
      <c r="I38" s="38" t="s">
        <v>33</v>
      </c>
      <c r="J38" s="39">
        <f>IF(I38="Less(-)",-1,1)</f>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total_amount_ba($B$2,$D$2,D38,F38,J38,K38,M38)</f>
        <v>58171.4</v>
      </c>
      <c r="BB38" s="51">
        <f>BA38+SUM(N38:AZ38)</f>
        <v>58171.4</v>
      </c>
      <c r="BC38" s="56" t="str">
        <f>SpellNumber(L38,BB38)</f>
        <v>INR  Fifty Eight Thousand One Hundred &amp; Seventy One  and Paise Forty Only</v>
      </c>
      <c r="IA38" s="21">
        <v>4.08</v>
      </c>
      <c r="IB38" s="21" t="s">
        <v>50</v>
      </c>
      <c r="ID38" s="21">
        <v>740</v>
      </c>
      <c r="IE38" s="22" t="s">
        <v>51</v>
      </c>
      <c r="IF38" s="22"/>
      <c r="IG38" s="22"/>
      <c r="IH38" s="22"/>
      <c r="II38" s="22"/>
    </row>
    <row r="39" spans="1:243" s="21" customFormat="1" ht="19.5" customHeight="1">
      <c r="A39" s="57">
        <v>5</v>
      </c>
      <c r="B39" s="58" t="s">
        <v>80</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5</v>
      </c>
      <c r="IB39" s="21" t="s">
        <v>80</v>
      </c>
      <c r="IE39" s="22"/>
      <c r="IF39" s="22"/>
      <c r="IG39" s="22"/>
      <c r="IH39" s="22"/>
      <c r="II39" s="22"/>
    </row>
    <row r="40" spans="1:243" s="21" customFormat="1" ht="31.5" customHeight="1">
      <c r="A40" s="60">
        <v>5.01</v>
      </c>
      <c r="B40" s="58" t="s">
        <v>81</v>
      </c>
      <c r="C40" s="33"/>
      <c r="D40" s="66"/>
      <c r="E40" s="66"/>
      <c r="F40" s="66"/>
      <c r="G40" s="66"/>
      <c r="H40" s="66"/>
      <c r="I40" s="66"/>
      <c r="J40" s="66"/>
      <c r="K40" s="66"/>
      <c r="L40" s="66"/>
      <c r="M40" s="66"/>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IA40" s="21">
        <v>5.01</v>
      </c>
      <c r="IB40" s="21" t="s">
        <v>81</v>
      </c>
      <c r="IE40" s="22"/>
      <c r="IF40" s="22"/>
      <c r="IG40" s="22"/>
      <c r="IH40" s="22"/>
      <c r="II40" s="22"/>
    </row>
    <row r="41" spans="1:243" s="21" customFormat="1" ht="31.5" customHeight="1">
      <c r="A41" s="57">
        <v>5.02</v>
      </c>
      <c r="B41" s="58" t="s">
        <v>53</v>
      </c>
      <c r="C41" s="33"/>
      <c r="D41" s="75">
        <v>1.5</v>
      </c>
      <c r="E41" s="59" t="s">
        <v>46</v>
      </c>
      <c r="F41" s="77">
        <v>5838.01</v>
      </c>
      <c r="G41" s="43"/>
      <c r="H41" s="37"/>
      <c r="I41" s="38" t="s">
        <v>33</v>
      </c>
      <c r="J41" s="39">
        <f>IF(I41="Less(-)",-1,1)</f>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total_amount_ba($B$2,$D$2,D41,F41,J41,K41,M41)</f>
        <v>8757.02</v>
      </c>
      <c r="BB41" s="51">
        <f>BA41+SUM(N41:AZ41)</f>
        <v>8757.02</v>
      </c>
      <c r="BC41" s="56" t="str">
        <f>SpellNumber(L41,BB41)</f>
        <v>INR  Eight Thousand Seven Hundred &amp; Fifty Seven  and Paise Two Only</v>
      </c>
      <c r="IA41" s="21">
        <v>5.02</v>
      </c>
      <c r="IB41" s="21" t="s">
        <v>53</v>
      </c>
      <c r="ID41" s="21">
        <v>1.5</v>
      </c>
      <c r="IE41" s="22" t="s">
        <v>46</v>
      </c>
      <c r="IF41" s="22"/>
      <c r="IG41" s="22"/>
      <c r="IH41" s="22"/>
      <c r="II41" s="22"/>
    </row>
    <row r="42" spans="1:243" s="21" customFormat="1" ht="18" customHeight="1">
      <c r="A42" s="57">
        <v>6</v>
      </c>
      <c r="B42" s="58" t="s">
        <v>82</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6</v>
      </c>
      <c r="IB42" s="21" t="s">
        <v>82</v>
      </c>
      <c r="IE42" s="22"/>
      <c r="IF42" s="22"/>
      <c r="IG42" s="22"/>
      <c r="IH42" s="22"/>
      <c r="II42" s="22"/>
    </row>
    <row r="43" spans="1:243" s="21" customFormat="1" ht="31.5" customHeight="1">
      <c r="A43" s="57">
        <v>6.01</v>
      </c>
      <c r="B43" s="58" t="s">
        <v>83</v>
      </c>
      <c r="C43" s="33"/>
      <c r="D43" s="66"/>
      <c r="E43" s="66"/>
      <c r="F43" s="66"/>
      <c r="G43" s="66"/>
      <c r="H43" s="66"/>
      <c r="I43" s="66"/>
      <c r="J43" s="66"/>
      <c r="K43" s="66"/>
      <c r="L43" s="66"/>
      <c r="M43" s="66"/>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IA43" s="21">
        <v>6.01</v>
      </c>
      <c r="IB43" s="21" t="s">
        <v>83</v>
      </c>
      <c r="IE43" s="22"/>
      <c r="IF43" s="22"/>
      <c r="IG43" s="22"/>
      <c r="IH43" s="22"/>
      <c r="II43" s="22"/>
    </row>
    <row r="44" spans="1:243" s="21" customFormat="1" ht="31.5" customHeight="1">
      <c r="A44" s="57">
        <v>6.02</v>
      </c>
      <c r="B44" s="58" t="s">
        <v>54</v>
      </c>
      <c r="C44" s="33"/>
      <c r="D44" s="75">
        <v>11</v>
      </c>
      <c r="E44" s="59" t="s">
        <v>43</v>
      </c>
      <c r="F44" s="77">
        <v>316.79</v>
      </c>
      <c r="G44" s="43"/>
      <c r="H44" s="37"/>
      <c r="I44" s="38" t="s">
        <v>33</v>
      </c>
      <c r="J44" s="39">
        <f>IF(I44="Less(-)",-1,1)</f>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total_amount_ba($B$2,$D$2,D44,F44,J44,K44,M44)</f>
        <v>3484.69</v>
      </c>
      <c r="BB44" s="51">
        <f>BA44+SUM(N44:AZ44)</f>
        <v>3484.69</v>
      </c>
      <c r="BC44" s="56" t="str">
        <f>SpellNumber(L44,BB44)</f>
        <v>INR  Three Thousand Four Hundred &amp; Eighty Four  and Paise Sixty Nine Only</v>
      </c>
      <c r="IA44" s="21">
        <v>6.02</v>
      </c>
      <c r="IB44" s="21" t="s">
        <v>54</v>
      </c>
      <c r="ID44" s="21">
        <v>11</v>
      </c>
      <c r="IE44" s="22" t="s">
        <v>43</v>
      </c>
      <c r="IF44" s="22"/>
      <c r="IG44" s="22"/>
      <c r="IH44" s="22"/>
      <c r="II44" s="22"/>
    </row>
    <row r="45" spans="1:243" s="21" customFormat="1" ht="17.25" customHeight="1">
      <c r="A45" s="57">
        <v>7</v>
      </c>
      <c r="B45" s="58" t="s">
        <v>84</v>
      </c>
      <c r="C45" s="33"/>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IA45" s="21">
        <v>7</v>
      </c>
      <c r="IB45" s="21" t="s">
        <v>84</v>
      </c>
      <c r="IE45" s="22"/>
      <c r="IF45" s="22"/>
      <c r="IG45" s="22"/>
      <c r="IH45" s="22"/>
      <c r="II45" s="22"/>
    </row>
    <row r="46" spans="1:243" s="21" customFormat="1" ht="31.5" customHeight="1">
      <c r="A46" s="57">
        <v>7.01</v>
      </c>
      <c r="B46" s="58" t="s">
        <v>85</v>
      </c>
      <c r="C46" s="33"/>
      <c r="D46" s="75">
        <v>1.3</v>
      </c>
      <c r="E46" s="59" t="s">
        <v>46</v>
      </c>
      <c r="F46" s="77">
        <v>2567.38</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3337.59</v>
      </c>
      <c r="BB46" s="51">
        <f>BA46+SUM(N46:AZ46)</f>
        <v>3337.59</v>
      </c>
      <c r="BC46" s="56" t="str">
        <f>SpellNumber(L46,BB46)</f>
        <v>INR  Three Thousand Three Hundred &amp; Thirty Seven  and Paise Fifty Nine Only</v>
      </c>
      <c r="IA46" s="21">
        <v>7.01</v>
      </c>
      <c r="IB46" s="21" t="s">
        <v>85</v>
      </c>
      <c r="ID46" s="21">
        <v>1.3</v>
      </c>
      <c r="IE46" s="22" t="s">
        <v>46</v>
      </c>
      <c r="IF46" s="22"/>
      <c r="IG46" s="22"/>
      <c r="IH46" s="22"/>
      <c r="II46" s="22"/>
    </row>
    <row r="47" spans="1:243" s="21" customFormat="1" ht="94.5">
      <c r="A47" s="57">
        <v>7.02</v>
      </c>
      <c r="B47" s="58" t="s">
        <v>86</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7.02</v>
      </c>
      <c r="IB47" s="21" t="s">
        <v>86</v>
      </c>
      <c r="IE47" s="22"/>
      <c r="IF47" s="22"/>
      <c r="IG47" s="22"/>
      <c r="IH47" s="22"/>
      <c r="II47" s="22"/>
    </row>
    <row r="48" spans="1:243" s="21" customFormat="1" ht="42.75">
      <c r="A48" s="57">
        <v>7.03</v>
      </c>
      <c r="B48" s="58" t="s">
        <v>87</v>
      </c>
      <c r="C48" s="33"/>
      <c r="D48" s="75">
        <v>17.1</v>
      </c>
      <c r="E48" s="59" t="s">
        <v>43</v>
      </c>
      <c r="F48" s="77">
        <v>310.08</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5302.37</v>
      </c>
      <c r="BB48" s="51">
        <f>BA48+SUM(N48:AZ48)</f>
        <v>5302.37</v>
      </c>
      <c r="BC48" s="56" t="str">
        <f>SpellNumber(L48,BB48)</f>
        <v>INR  Five Thousand Three Hundred &amp; Two  and Paise Thirty Seven Only</v>
      </c>
      <c r="IA48" s="21">
        <v>7.03</v>
      </c>
      <c r="IB48" s="21" t="s">
        <v>87</v>
      </c>
      <c r="ID48" s="21">
        <v>17.1</v>
      </c>
      <c r="IE48" s="22" t="s">
        <v>43</v>
      </c>
      <c r="IF48" s="22"/>
      <c r="IG48" s="22"/>
      <c r="IH48" s="22"/>
      <c r="II48" s="22"/>
    </row>
    <row r="49" spans="1:243" s="21" customFormat="1" ht="15.75">
      <c r="A49" s="57">
        <v>8</v>
      </c>
      <c r="B49" s="58" t="s">
        <v>88</v>
      </c>
      <c r="C49" s="33"/>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8</v>
      </c>
      <c r="IB49" s="21" t="s">
        <v>88</v>
      </c>
      <c r="IE49" s="22"/>
      <c r="IF49" s="22"/>
      <c r="IG49" s="22"/>
      <c r="IH49" s="22"/>
      <c r="II49" s="22"/>
    </row>
    <row r="50" spans="1:243" s="21" customFormat="1" ht="63">
      <c r="A50" s="57">
        <v>8.01</v>
      </c>
      <c r="B50" s="58" t="s">
        <v>89</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8.01</v>
      </c>
      <c r="IB50" s="21" t="s">
        <v>89</v>
      </c>
      <c r="IE50" s="22"/>
      <c r="IF50" s="22"/>
      <c r="IG50" s="22"/>
      <c r="IH50" s="22"/>
      <c r="II50" s="22"/>
    </row>
    <row r="51" spans="1:243" s="21" customFormat="1" ht="29.25" customHeight="1">
      <c r="A51" s="57">
        <v>8.02</v>
      </c>
      <c r="B51" s="58" t="s">
        <v>90</v>
      </c>
      <c r="C51" s="33"/>
      <c r="D51" s="75">
        <v>9</v>
      </c>
      <c r="E51" s="59" t="s">
        <v>112</v>
      </c>
      <c r="F51" s="77">
        <v>587.64</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f>
        <v>5288.76</v>
      </c>
      <c r="BB51" s="51">
        <f>BA51+SUM(N51:AZ51)</f>
        <v>5288.76</v>
      </c>
      <c r="BC51" s="56" t="str">
        <f>SpellNumber(L51,BB51)</f>
        <v>INR  Five Thousand Two Hundred &amp; Eighty Eight  and Paise Seventy Six Only</v>
      </c>
      <c r="IA51" s="21">
        <v>8.02</v>
      </c>
      <c r="IB51" s="21" t="s">
        <v>90</v>
      </c>
      <c r="ID51" s="21">
        <v>9</v>
      </c>
      <c r="IE51" s="22" t="s">
        <v>112</v>
      </c>
      <c r="IF51" s="22"/>
      <c r="IG51" s="22"/>
      <c r="IH51" s="22"/>
      <c r="II51" s="22"/>
    </row>
    <row r="52" spans="1:243" s="21" customFormat="1" ht="47.25">
      <c r="A52" s="57">
        <v>8.03</v>
      </c>
      <c r="B52" s="58" t="s">
        <v>91</v>
      </c>
      <c r="C52" s="33"/>
      <c r="D52" s="66"/>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IA52" s="21">
        <v>8.03</v>
      </c>
      <c r="IB52" s="21" t="s">
        <v>91</v>
      </c>
      <c r="IE52" s="22"/>
      <c r="IF52" s="22"/>
      <c r="IG52" s="22"/>
      <c r="IH52" s="22"/>
      <c r="II52" s="22"/>
    </row>
    <row r="53" spans="1:243" s="21" customFormat="1" ht="41.25" customHeight="1">
      <c r="A53" s="57">
        <v>8.04</v>
      </c>
      <c r="B53" s="58" t="s">
        <v>92</v>
      </c>
      <c r="C53" s="33"/>
      <c r="D53" s="75">
        <v>54.5</v>
      </c>
      <c r="E53" s="59" t="s">
        <v>44</v>
      </c>
      <c r="F53" s="77">
        <v>6202.72</v>
      </c>
      <c r="G53" s="43"/>
      <c r="H53" s="37"/>
      <c r="I53" s="38" t="s">
        <v>33</v>
      </c>
      <c r="J53" s="39">
        <f>IF(I53="Less(-)",-1,1)</f>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total_amount_ba($B$2,$D$2,D53,F53,J53,K53,M53)</f>
        <v>338048.24</v>
      </c>
      <c r="BB53" s="51">
        <f>BA53+SUM(N53:AZ53)</f>
        <v>338048.24</v>
      </c>
      <c r="BC53" s="56" t="str">
        <f>SpellNumber(L53,BB53)</f>
        <v>INR  Three Lakh Thirty Eight Thousand  &amp;Forty Eight  and Paise Twenty Four Only</v>
      </c>
      <c r="IA53" s="21">
        <v>8.04</v>
      </c>
      <c r="IB53" s="21" t="s">
        <v>92</v>
      </c>
      <c r="ID53" s="21">
        <v>54.5</v>
      </c>
      <c r="IE53" s="22" t="s">
        <v>44</v>
      </c>
      <c r="IF53" s="22"/>
      <c r="IG53" s="22"/>
      <c r="IH53" s="22"/>
      <c r="II53" s="22"/>
    </row>
    <row r="54" spans="1:243" s="21" customFormat="1" ht="15.75">
      <c r="A54" s="57">
        <v>9</v>
      </c>
      <c r="B54" s="58" t="s">
        <v>93</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9</v>
      </c>
      <c r="IB54" s="21" t="s">
        <v>93</v>
      </c>
      <c r="IE54" s="22"/>
      <c r="IF54" s="22"/>
      <c r="IG54" s="22"/>
      <c r="IH54" s="22"/>
      <c r="II54" s="22"/>
    </row>
    <row r="55" spans="1:243" s="21" customFormat="1" ht="299.25">
      <c r="A55" s="57">
        <v>9.01</v>
      </c>
      <c r="B55" s="58" t="s">
        <v>94</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9.01</v>
      </c>
      <c r="IB55" s="21" t="s">
        <v>94</v>
      </c>
      <c r="IE55" s="22"/>
      <c r="IF55" s="22"/>
      <c r="IG55" s="22"/>
      <c r="IH55" s="22"/>
      <c r="II55" s="22"/>
    </row>
    <row r="56" spans="1:243" s="21" customFormat="1" ht="33" customHeight="1">
      <c r="A56" s="57">
        <v>9.02</v>
      </c>
      <c r="B56" s="58" t="s">
        <v>95</v>
      </c>
      <c r="C56" s="33"/>
      <c r="D56" s="66"/>
      <c r="E56" s="66"/>
      <c r="F56" s="66"/>
      <c r="G56" s="66"/>
      <c r="H56" s="66"/>
      <c r="I56" s="66"/>
      <c r="J56" s="66"/>
      <c r="K56" s="66"/>
      <c r="L56" s="66"/>
      <c r="M56" s="6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IA56" s="21">
        <v>9.02</v>
      </c>
      <c r="IB56" s="21" t="s">
        <v>95</v>
      </c>
      <c r="IE56" s="22"/>
      <c r="IF56" s="22"/>
      <c r="IG56" s="22"/>
      <c r="IH56" s="22"/>
      <c r="II56" s="22"/>
    </row>
    <row r="57" spans="1:243" s="21" customFormat="1" ht="47.25">
      <c r="A57" s="57">
        <v>9.03</v>
      </c>
      <c r="B57" s="58" t="s">
        <v>96</v>
      </c>
      <c r="C57" s="33"/>
      <c r="D57" s="75">
        <v>3</v>
      </c>
      <c r="E57" s="59" t="s">
        <v>47</v>
      </c>
      <c r="F57" s="77">
        <v>26477.82</v>
      </c>
      <c r="G57" s="43"/>
      <c r="H57" s="37"/>
      <c r="I57" s="38" t="s">
        <v>33</v>
      </c>
      <c r="J57" s="39">
        <f>IF(I57="Less(-)",-1,1)</f>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total_amount_ba($B$2,$D$2,D57,F57,J57,K57,M57)</f>
        <v>79433.46</v>
      </c>
      <c r="BB57" s="51">
        <f>BA57+SUM(N57:AZ57)</f>
        <v>79433.46</v>
      </c>
      <c r="BC57" s="56" t="str">
        <f>SpellNumber(L57,BB57)</f>
        <v>INR  Seventy Nine Thousand Four Hundred &amp; Thirty Three  and Paise Forty Six Only</v>
      </c>
      <c r="IA57" s="21">
        <v>9.03</v>
      </c>
      <c r="IB57" s="21" t="s">
        <v>96</v>
      </c>
      <c r="ID57" s="21">
        <v>3</v>
      </c>
      <c r="IE57" s="22" t="s">
        <v>47</v>
      </c>
      <c r="IF57" s="22"/>
      <c r="IG57" s="22"/>
      <c r="IH57" s="22"/>
      <c r="II57" s="22"/>
    </row>
    <row r="58" spans="1:243" s="21" customFormat="1" ht="15.75">
      <c r="A58" s="57">
        <v>9.04</v>
      </c>
      <c r="B58" s="58" t="s">
        <v>97</v>
      </c>
      <c r="C58" s="33"/>
      <c r="D58" s="66"/>
      <c r="E58" s="66"/>
      <c r="F58" s="66"/>
      <c r="G58" s="66"/>
      <c r="H58" s="66"/>
      <c r="I58" s="66"/>
      <c r="J58" s="66"/>
      <c r="K58" s="66"/>
      <c r="L58" s="66"/>
      <c r="M58" s="66"/>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IA58" s="21">
        <v>9.04</v>
      </c>
      <c r="IB58" s="21" t="s">
        <v>97</v>
      </c>
      <c r="IE58" s="22"/>
      <c r="IF58" s="22"/>
      <c r="IG58" s="22"/>
      <c r="IH58" s="22"/>
      <c r="II58" s="22"/>
    </row>
    <row r="59" spans="1:243" s="21" customFormat="1" ht="15.75">
      <c r="A59" s="57">
        <v>9.05</v>
      </c>
      <c r="B59" s="58" t="s">
        <v>98</v>
      </c>
      <c r="C59" s="33"/>
      <c r="D59" s="66"/>
      <c r="E59" s="66"/>
      <c r="F59" s="66"/>
      <c r="G59" s="66"/>
      <c r="H59" s="66"/>
      <c r="I59" s="66"/>
      <c r="J59" s="66"/>
      <c r="K59" s="66"/>
      <c r="L59" s="66"/>
      <c r="M59" s="66"/>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IA59" s="21">
        <v>9.05</v>
      </c>
      <c r="IB59" s="21" t="s">
        <v>98</v>
      </c>
      <c r="IE59" s="22"/>
      <c r="IF59" s="22"/>
      <c r="IG59" s="22"/>
      <c r="IH59" s="22"/>
      <c r="II59" s="22"/>
    </row>
    <row r="60" spans="1:243" s="21" customFormat="1" ht="47.25">
      <c r="A60" s="57">
        <v>9.06</v>
      </c>
      <c r="B60" s="58" t="s">
        <v>96</v>
      </c>
      <c r="C60" s="33"/>
      <c r="D60" s="75">
        <v>5.1</v>
      </c>
      <c r="E60" s="59" t="s">
        <v>44</v>
      </c>
      <c r="F60" s="77">
        <v>8543.84</v>
      </c>
      <c r="G60" s="43"/>
      <c r="H60" s="37"/>
      <c r="I60" s="38" t="s">
        <v>33</v>
      </c>
      <c r="J60" s="39">
        <f>IF(I60="Less(-)",-1,1)</f>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total_amount_ba($B$2,$D$2,D60,F60,J60,K60,M60)</f>
        <v>43573.58</v>
      </c>
      <c r="BB60" s="51">
        <f>BA60+SUM(N60:AZ60)</f>
        <v>43573.58</v>
      </c>
      <c r="BC60" s="56" t="str">
        <f>SpellNumber(L60,BB60)</f>
        <v>INR  Forty Three Thousand Five Hundred &amp; Seventy Three  and Paise Fifty Eight Only</v>
      </c>
      <c r="IA60" s="21">
        <v>9.06</v>
      </c>
      <c r="IB60" s="21" t="s">
        <v>96</v>
      </c>
      <c r="ID60" s="21">
        <v>5.1</v>
      </c>
      <c r="IE60" s="22" t="s">
        <v>44</v>
      </c>
      <c r="IF60" s="22"/>
      <c r="IG60" s="22"/>
      <c r="IH60" s="22"/>
      <c r="II60" s="22"/>
    </row>
    <row r="61" spans="1:243" s="21" customFormat="1" ht="63">
      <c r="A61" s="57">
        <v>9.07</v>
      </c>
      <c r="B61" s="58" t="s">
        <v>99</v>
      </c>
      <c r="C61" s="33"/>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IA61" s="21">
        <v>9.07</v>
      </c>
      <c r="IB61" s="21" t="s">
        <v>99</v>
      </c>
      <c r="IE61" s="22"/>
      <c r="IF61" s="22"/>
      <c r="IG61" s="22"/>
      <c r="IH61" s="22"/>
      <c r="II61" s="22"/>
    </row>
    <row r="62" spans="1:243" s="21" customFormat="1" ht="15.75">
      <c r="A62" s="57">
        <v>9.08</v>
      </c>
      <c r="B62" s="58" t="s">
        <v>100</v>
      </c>
      <c r="C62" s="33"/>
      <c r="D62" s="66"/>
      <c r="E62" s="66"/>
      <c r="F62" s="66"/>
      <c r="G62" s="66"/>
      <c r="H62" s="66"/>
      <c r="I62" s="66"/>
      <c r="J62" s="66"/>
      <c r="K62" s="66"/>
      <c r="L62" s="66"/>
      <c r="M62" s="66"/>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IA62" s="21">
        <v>9.08</v>
      </c>
      <c r="IB62" s="21" t="s">
        <v>100</v>
      </c>
      <c r="IE62" s="22"/>
      <c r="IF62" s="22"/>
      <c r="IG62" s="22"/>
      <c r="IH62" s="22"/>
      <c r="II62" s="22"/>
    </row>
    <row r="63" spans="1:243" s="21" customFormat="1" ht="42.75">
      <c r="A63" s="60">
        <v>9.1</v>
      </c>
      <c r="B63" s="58" t="s">
        <v>101</v>
      </c>
      <c r="C63" s="33"/>
      <c r="D63" s="75">
        <v>3</v>
      </c>
      <c r="E63" s="59" t="s">
        <v>47</v>
      </c>
      <c r="F63" s="77">
        <v>1650.33</v>
      </c>
      <c r="G63" s="43"/>
      <c r="H63" s="37"/>
      <c r="I63" s="38" t="s">
        <v>33</v>
      </c>
      <c r="J63" s="39">
        <f>IF(I63="Less(-)",-1,1)</f>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total_amount_ba($B$2,$D$2,D63,F63,J63,K63,M63)</f>
        <v>4950.99</v>
      </c>
      <c r="BB63" s="51">
        <f>BA63+SUM(N63:AZ63)</f>
        <v>4950.99</v>
      </c>
      <c r="BC63" s="56" t="str">
        <f>SpellNumber(L63,BB63)</f>
        <v>INR  Four Thousand Nine Hundred &amp; Fifty  and Paise Ninety Nine Only</v>
      </c>
      <c r="IA63" s="21">
        <v>9.1</v>
      </c>
      <c r="IB63" s="21" t="s">
        <v>101</v>
      </c>
      <c r="ID63" s="21">
        <v>3</v>
      </c>
      <c r="IE63" s="22" t="s">
        <v>47</v>
      </c>
      <c r="IF63" s="22"/>
      <c r="IG63" s="22"/>
      <c r="IH63" s="22"/>
      <c r="II63" s="22"/>
    </row>
    <row r="64" spans="1:243" s="21" customFormat="1" ht="189">
      <c r="A64" s="57">
        <v>9.11</v>
      </c>
      <c r="B64" s="58" t="s">
        <v>102</v>
      </c>
      <c r="C64" s="33"/>
      <c r="D64" s="66"/>
      <c r="E64" s="66"/>
      <c r="F64" s="66"/>
      <c r="G64" s="66"/>
      <c r="H64" s="66"/>
      <c r="I64" s="66"/>
      <c r="J64" s="66"/>
      <c r="K64" s="66"/>
      <c r="L64" s="66"/>
      <c r="M64" s="66"/>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IA64" s="21">
        <v>9.11</v>
      </c>
      <c r="IB64" s="21" t="s">
        <v>102</v>
      </c>
      <c r="IE64" s="22"/>
      <c r="IF64" s="22"/>
      <c r="IG64" s="22"/>
      <c r="IH64" s="22"/>
      <c r="II64" s="22"/>
    </row>
    <row r="65" spans="1:243" s="21" customFormat="1" ht="42.75">
      <c r="A65" s="57">
        <v>9.12</v>
      </c>
      <c r="B65" s="58" t="s">
        <v>103</v>
      </c>
      <c r="C65" s="33"/>
      <c r="D65" s="75">
        <v>2</v>
      </c>
      <c r="E65" s="59" t="s">
        <v>47</v>
      </c>
      <c r="F65" s="77">
        <v>994.87</v>
      </c>
      <c r="G65" s="43"/>
      <c r="H65" s="37"/>
      <c r="I65" s="38" t="s">
        <v>33</v>
      </c>
      <c r="J65" s="39">
        <f>IF(I65="Less(-)",-1,1)</f>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total_amount_ba($B$2,$D$2,D65,F65,J65,K65,M65)</f>
        <v>1989.74</v>
      </c>
      <c r="BB65" s="51">
        <f>BA65+SUM(N65:AZ65)</f>
        <v>1989.74</v>
      </c>
      <c r="BC65" s="56" t="str">
        <f>SpellNumber(L65,BB65)</f>
        <v>INR  One Thousand Nine Hundred &amp; Eighty Nine  and Paise Seventy Four Only</v>
      </c>
      <c r="IA65" s="21">
        <v>9.12</v>
      </c>
      <c r="IB65" s="21" t="s">
        <v>103</v>
      </c>
      <c r="ID65" s="21">
        <v>2</v>
      </c>
      <c r="IE65" s="22" t="s">
        <v>47</v>
      </c>
      <c r="IF65" s="22"/>
      <c r="IG65" s="22"/>
      <c r="IH65" s="22"/>
      <c r="II65" s="22"/>
    </row>
    <row r="66" spans="1:243" s="21" customFormat="1" ht="110.25">
      <c r="A66" s="57">
        <v>9.13</v>
      </c>
      <c r="B66" s="58" t="s">
        <v>104</v>
      </c>
      <c r="C66" s="33"/>
      <c r="D66" s="66"/>
      <c r="E66" s="66"/>
      <c r="F66" s="66"/>
      <c r="G66" s="66"/>
      <c r="H66" s="66"/>
      <c r="I66" s="66"/>
      <c r="J66" s="66"/>
      <c r="K66" s="66"/>
      <c r="L66" s="66"/>
      <c r="M66" s="66"/>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IA66" s="21">
        <v>9.13</v>
      </c>
      <c r="IB66" s="21" t="s">
        <v>104</v>
      </c>
      <c r="IE66" s="22"/>
      <c r="IF66" s="22"/>
      <c r="IG66" s="22"/>
      <c r="IH66" s="22"/>
      <c r="II66" s="22"/>
    </row>
    <row r="67" spans="1:243" s="21" customFormat="1" ht="30.75" customHeight="1">
      <c r="A67" s="57">
        <v>9.14</v>
      </c>
      <c r="B67" s="58" t="s">
        <v>105</v>
      </c>
      <c r="C67" s="33"/>
      <c r="D67" s="75">
        <v>1</v>
      </c>
      <c r="E67" s="59" t="s">
        <v>47</v>
      </c>
      <c r="F67" s="77">
        <v>3236.39</v>
      </c>
      <c r="G67" s="43"/>
      <c r="H67" s="37"/>
      <c r="I67" s="38" t="s">
        <v>33</v>
      </c>
      <c r="J67" s="39">
        <f>IF(I67="Less(-)",-1,1)</f>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total_amount_ba($B$2,$D$2,D67,F67,J67,K67,M67)</f>
        <v>3236.39</v>
      </c>
      <c r="BB67" s="51">
        <f>BA67+SUM(N67:AZ67)</f>
        <v>3236.39</v>
      </c>
      <c r="BC67" s="56" t="str">
        <f>SpellNumber(L67,BB67)</f>
        <v>INR  Three Thousand Two Hundred &amp; Thirty Six  and Paise Thirty Nine Only</v>
      </c>
      <c r="IA67" s="21">
        <v>9.14</v>
      </c>
      <c r="IB67" s="21" t="s">
        <v>105</v>
      </c>
      <c r="ID67" s="21">
        <v>1</v>
      </c>
      <c r="IE67" s="22" t="s">
        <v>47</v>
      </c>
      <c r="IF67" s="22"/>
      <c r="IG67" s="22"/>
      <c r="IH67" s="22"/>
      <c r="II67" s="22"/>
    </row>
    <row r="68" spans="1:243" s="21" customFormat="1" ht="31.5">
      <c r="A68" s="57">
        <v>9.15</v>
      </c>
      <c r="B68" s="58" t="s">
        <v>106</v>
      </c>
      <c r="C68" s="33"/>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9.15</v>
      </c>
      <c r="IB68" s="21" t="s">
        <v>106</v>
      </c>
      <c r="IE68" s="22"/>
      <c r="IF68" s="22"/>
      <c r="IG68" s="22"/>
      <c r="IH68" s="22"/>
      <c r="II68" s="22"/>
    </row>
    <row r="69" spans="1:243" s="21" customFormat="1" ht="42.75">
      <c r="A69" s="57">
        <v>9.16</v>
      </c>
      <c r="B69" s="58" t="s">
        <v>107</v>
      </c>
      <c r="C69" s="33"/>
      <c r="D69" s="75">
        <v>3</v>
      </c>
      <c r="E69" s="59" t="s">
        <v>44</v>
      </c>
      <c r="F69" s="77">
        <v>1761.81</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5285.43</v>
      </c>
      <c r="BB69" s="51">
        <f>BA69+SUM(N69:AZ69)</f>
        <v>5285.43</v>
      </c>
      <c r="BC69" s="56" t="str">
        <f>SpellNumber(L69,BB69)</f>
        <v>INR  Five Thousand Two Hundred &amp; Eighty Five  and Paise Forty Three Only</v>
      </c>
      <c r="IA69" s="21">
        <v>9.16</v>
      </c>
      <c r="IB69" s="21" t="s">
        <v>107</v>
      </c>
      <c r="ID69" s="21">
        <v>3</v>
      </c>
      <c r="IE69" s="22" t="s">
        <v>44</v>
      </c>
      <c r="IF69" s="22"/>
      <c r="IG69" s="22"/>
      <c r="IH69" s="22"/>
      <c r="II69" s="22"/>
    </row>
    <row r="70" spans="1:243" s="21" customFormat="1" ht="66" customHeight="1">
      <c r="A70" s="57">
        <v>9.17</v>
      </c>
      <c r="B70" s="58" t="s">
        <v>108</v>
      </c>
      <c r="C70" s="33"/>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9.17</v>
      </c>
      <c r="IB70" s="21" t="s">
        <v>108</v>
      </c>
      <c r="IE70" s="22"/>
      <c r="IF70" s="22"/>
      <c r="IG70" s="22"/>
      <c r="IH70" s="22"/>
      <c r="II70" s="22"/>
    </row>
    <row r="71" spans="1:243" s="21" customFormat="1" ht="47.25">
      <c r="A71" s="57">
        <v>9.18</v>
      </c>
      <c r="B71" s="58" t="s">
        <v>109</v>
      </c>
      <c r="C71" s="33"/>
      <c r="D71" s="75">
        <v>2</v>
      </c>
      <c r="E71" s="59" t="s">
        <v>47</v>
      </c>
      <c r="F71" s="77">
        <v>3497.94</v>
      </c>
      <c r="G71" s="43"/>
      <c r="H71" s="37"/>
      <c r="I71" s="38" t="s">
        <v>33</v>
      </c>
      <c r="J71" s="39">
        <f>IF(I71="Less(-)",-1,1)</f>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total_amount_ba($B$2,$D$2,D71,F71,J71,K71,M71)</f>
        <v>6995.88</v>
      </c>
      <c r="BB71" s="51">
        <f>BA71+SUM(N71:AZ71)</f>
        <v>6995.88</v>
      </c>
      <c r="BC71" s="56" t="str">
        <f>SpellNumber(L71,BB71)</f>
        <v>INR  Six Thousand Nine Hundred &amp; Ninety Five  and Paise Eighty Eight Only</v>
      </c>
      <c r="IA71" s="21">
        <v>9.18</v>
      </c>
      <c r="IB71" s="21" t="s">
        <v>109</v>
      </c>
      <c r="ID71" s="21">
        <v>2</v>
      </c>
      <c r="IE71" s="22" t="s">
        <v>47</v>
      </c>
      <c r="IF71" s="22"/>
      <c r="IG71" s="22"/>
      <c r="IH71" s="22"/>
      <c r="II71" s="22"/>
    </row>
    <row r="72" spans="1:243" s="21" customFormat="1" ht="15.75">
      <c r="A72" s="57">
        <v>12</v>
      </c>
      <c r="B72" s="58" t="s">
        <v>110</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12</v>
      </c>
      <c r="IB72" s="21" t="s">
        <v>110</v>
      </c>
      <c r="IE72" s="22"/>
      <c r="IF72" s="22"/>
      <c r="IG72" s="22"/>
      <c r="IH72" s="22"/>
      <c r="II72" s="22"/>
    </row>
    <row r="73" spans="1:243" s="21" customFormat="1" ht="63">
      <c r="A73" s="57">
        <v>12.01</v>
      </c>
      <c r="B73" s="58" t="s">
        <v>111</v>
      </c>
      <c r="C73" s="33"/>
      <c r="D73" s="75">
        <v>53</v>
      </c>
      <c r="E73" s="59" t="s">
        <v>113</v>
      </c>
      <c r="F73" s="77">
        <v>199.91</v>
      </c>
      <c r="G73" s="43"/>
      <c r="H73" s="37"/>
      <c r="I73" s="38" t="s">
        <v>33</v>
      </c>
      <c r="J73" s="39">
        <f>IF(I73="Less(-)",-1,1)</f>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total_amount_ba($B$2,$D$2,D73,F73,J73,K73,M73)</f>
        <v>10595.23</v>
      </c>
      <c r="BB73" s="51">
        <f>BA73+SUM(N73:AZ73)</f>
        <v>10595.23</v>
      </c>
      <c r="BC73" s="56" t="str">
        <f>SpellNumber(L73,BB73)</f>
        <v>INR  Ten Thousand Five Hundred &amp; Ninety Five  and Paise Twenty Three Only</v>
      </c>
      <c r="IA73" s="21">
        <v>12.01</v>
      </c>
      <c r="IB73" s="21" t="s">
        <v>111</v>
      </c>
      <c r="ID73" s="21">
        <v>53</v>
      </c>
      <c r="IE73" s="22" t="s">
        <v>113</v>
      </c>
      <c r="IF73" s="22"/>
      <c r="IG73" s="22"/>
      <c r="IH73" s="22"/>
      <c r="II73" s="22"/>
    </row>
    <row r="74" spans="1:55" ht="42.75">
      <c r="A74" s="44" t="s">
        <v>35</v>
      </c>
      <c r="B74" s="45"/>
      <c r="C74" s="46"/>
      <c r="D74" s="74"/>
      <c r="E74" s="74"/>
      <c r="F74" s="74"/>
      <c r="G74" s="34"/>
      <c r="H74" s="47"/>
      <c r="I74" s="47"/>
      <c r="J74" s="47"/>
      <c r="K74" s="47"/>
      <c r="L74" s="48"/>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55">
        <f>SUM(BA13:BA73)</f>
        <v>749300.62</v>
      </c>
      <c r="BB74" s="55">
        <f>SUM(BB13:BB73)</f>
        <v>749300.62</v>
      </c>
      <c r="BC74" s="56" t="str">
        <f>SpellNumber($E$2,BB74)</f>
        <v>INR  Seven Lakh Forty Nine Thousand Three Hundred    and Paise Sixty Two Only</v>
      </c>
    </row>
    <row r="75" spans="1:55" ht="46.5" customHeight="1">
      <c r="A75" s="24" t="s">
        <v>36</v>
      </c>
      <c r="B75" s="25"/>
      <c r="C75" s="26"/>
      <c r="D75" s="71"/>
      <c r="E75" s="72" t="s">
        <v>45</v>
      </c>
      <c r="F75" s="73"/>
      <c r="G75" s="27"/>
      <c r="H75" s="28"/>
      <c r="I75" s="28"/>
      <c r="J75" s="28"/>
      <c r="K75" s="29"/>
      <c r="L75" s="30"/>
      <c r="M75" s="31"/>
      <c r="N75" s="32"/>
      <c r="O75" s="21"/>
      <c r="P75" s="21"/>
      <c r="Q75" s="21"/>
      <c r="R75" s="21"/>
      <c r="S75" s="21"/>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53">
        <f>IF(ISBLANK(F75),0,IF(E75="Excess (+)",ROUND(BA74+(BA74*F75),2),IF(E75="Less (-)",ROUND(BA74+(BA74*F75*(-1)),2),IF(E75="At Par",BA74,0))))</f>
        <v>0</v>
      </c>
      <c r="BB75" s="54">
        <f>ROUND(BA75,0)</f>
        <v>0</v>
      </c>
      <c r="BC75" s="36" t="str">
        <f>SpellNumber($E$2,BB75)</f>
        <v>INR Zero Only</v>
      </c>
    </row>
    <row r="76" spans="1:55" ht="45.75" customHeight="1">
      <c r="A76" s="23" t="s">
        <v>37</v>
      </c>
      <c r="B76" s="23"/>
      <c r="C76" s="61" t="str">
        <f>SpellNumber($E$2,BB75)</f>
        <v>INR Zero Only</v>
      </c>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row>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7"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6"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7" ht="15"/>
    <row r="2118" ht="15"/>
    <row r="2119" ht="15"/>
    <row r="2120" ht="15"/>
    <row r="2121" ht="15"/>
    <row r="2122" ht="15"/>
    <row r="2123" ht="15"/>
    <row r="2124" ht="15"/>
    <row r="2125" ht="15"/>
    <row r="2126" ht="15"/>
  </sheetData>
  <sheetProtection password="8F23" sheet="1"/>
  <mergeCells count="43">
    <mergeCell ref="D66:BC66"/>
    <mergeCell ref="D70:BC70"/>
    <mergeCell ref="D62:BC62"/>
    <mergeCell ref="D64:BC64"/>
    <mergeCell ref="D72:BC72"/>
    <mergeCell ref="D68:BC68"/>
    <mergeCell ref="D52:BC52"/>
    <mergeCell ref="D54:BC54"/>
    <mergeCell ref="D55:BC55"/>
    <mergeCell ref="D61:BC61"/>
    <mergeCell ref="D59:BC59"/>
    <mergeCell ref="D58:BC58"/>
    <mergeCell ref="D56:BC56"/>
    <mergeCell ref="D42:BC42"/>
    <mergeCell ref="D39:BC39"/>
    <mergeCell ref="D40:BC40"/>
    <mergeCell ref="D43:BC43"/>
    <mergeCell ref="D47:BC47"/>
    <mergeCell ref="D50:BC50"/>
    <mergeCell ref="D49:BC49"/>
    <mergeCell ref="D45:BC45"/>
    <mergeCell ref="D28:BC28"/>
    <mergeCell ref="D33:BC33"/>
    <mergeCell ref="D31:BC31"/>
    <mergeCell ref="D30:BC30"/>
    <mergeCell ref="D35:BC35"/>
    <mergeCell ref="D37:BC37"/>
    <mergeCell ref="D17:BC17"/>
    <mergeCell ref="D18:BC18"/>
    <mergeCell ref="D20:BC20"/>
    <mergeCell ref="D21:BC21"/>
    <mergeCell ref="D24:BC24"/>
    <mergeCell ref="D27:BC27"/>
    <mergeCell ref="C76:BC76"/>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5">
      <formula1>IF(E75="Select",-1,IF(E75="At Par",0,0))</formula1>
      <formula2>IF(E75="Select",-1,IF(E75="At Par",0,0.99))</formula2>
    </dataValidation>
    <dataValidation type="list" allowBlank="1" showErrorMessage="1" sqref="E7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5">
      <formula1>0</formula1>
      <formula2>IF(#REF!&lt;&gt;"Select",99.9,0)</formula2>
    </dataValidation>
    <dataValidation allowBlank="1" showInputMessage="1" showErrorMessage="1" promptTitle="Units" prompt="Please enter Units in text" sqref="D15:E16 D19:E19 D22:E23 D25:E26 D29:E29 D32:E32 D34:E34 D36:E36 D41:E41 D38:E38 D48:E48 D46:E46 D44:E44 D51:E51 D53:E53 D57:E57 D60:E60 D65:E65 D73:E73 D63:E63 D71:E71 D67:E67 D69:E69">
      <formula1>0</formula1>
      <formula2>0</formula2>
    </dataValidation>
    <dataValidation type="decimal" allowBlank="1" showInputMessage="1" showErrorMessage="1" promptTitle="Quantity" prompt="Please enter the Quantity for this item. " errorTitle="Invalid Entry" error="Only Numeric Values are allowed. " sqref="F15:F16 F19 F22:F23 F25:F26 F29 F32 F34 F36 F41 F38 F48 F46 F44 F51 F53 F57 F60 F65 F73 F63 F71 F67 F69">
      <formula1>0</formula1>
      <formula2>999999999999999</formula2>
    </dataValidation>
    <dataValidation type="list" allowBlank="1" showErrorMessage="1" sqref="D13:D14 K15:K16 D17:D18 K19 D20:D21 K22:K23 D24 K25:K26 D27:D28 D33 K29 D30:D31 K32 K34 D35 K36 D37 D42:D43 K41 K38 D39:D40 K48 D47 D49:D50 D45 K44 K46 K51 D52 K53 D54:D56 D61:D62 K57 D58:D59 K60 D70 D66 D72 D64 K63 K65 K71 K73 K67 K69 D6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2:H23 G25:H26 G29:H29 G32:H32 G34:H34 G36:H36 G41:H41 G38:H38 G48:H48 G46:H46 G44:H44 G51:H51 G53:H53 G57:H57 G60:H60 G65:H65 G73:H73 G63:H63 G71:H71 G67:H67 G69:H69">
      <formula1>0</formula1>
      <formula2>999999999999999</formula2>
    </dataValidation>
    <dataValidation allowBlank="1" showInputMessage="1" showErrorMessage="1" promptTitle="Addition / Deduction" prompt="Please Choose the correct One" sqref="J15:J16 J19 J22:J23 J25:J26 J29 J32 J34 J36 J41 J38 J48 J46 J44 J51 J53 J57 J60 J65 J73 J63 J71 J67 J69">
      <formula1>0</formula1>
      <formula2>0</formula2>
    </dataValidation>
    <dataValidation type="list" showErrorMessage="1" sqref="I15:I16 I19 I22:I23 I25:I26 I29 I32 I34 I36 I41 I38 I48 I46 I44 I51 I53 I57 I60 I65 I73 I63 I71 I67 I6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2:O23 N25:O26 N29:O29 N32:O32 N34:O34 N36:O36 N41:O41 N38:O38 N48:O48 N46:O46 N44:O44 N51:O51 N53:O53 N57:O57 N60:O60 N65:O65 N73:O73 N63:O63 N71:O71 N67:O67 N69: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2:R23 R25:R26 R29 R32 R34 R36 R41 R38 R48 R46 R44 R51 R53 R57 R60 R65 R73 R63 R71 R67 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2:Q23 Q25:Q26 Q29 Q32 Q34 Q36 Q41 Q38 Q48 Q46 Q44 Q51 Q53 Q57 Q60 Q65 Q73 Q63 Q71 Q67 Q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2:M23 M25:M26 M29 M32 M34 M36 M41 M38 M48 M46 M44 M51 M53 M57 M60 M65 M73 M63 M71 M67 M6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3 L7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3">
      <formula1>0</formula1>
      <formula2>0</formula2>
    </dataValidation>
    <dataValidation type="decimal" allowBlank="1" showErrorMessage="1" errorTitle="Invalid Entry" error="Only Numeric Values are allowed. " sqref="A13:A73">
      <formula1>0</formula1>
      <formula2>999999999999999</formula2>
    </dataValidation>
  </dataValidations>
  <printOptions/>
  <pageMargins left="0.45" right="0.2" top="0.75" bottom="0.75" header="0.511805555555556" footer="0.511805555555556"/>
  <pageSetup horizontalDpi="300" verticalDpi="300" orientation="landscape" paperSize="9" r:id="rId4"/>
  <rowBreaks count="2" manualBreakCount="2">
    <brk id="23" max="54" man="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2022-05-18T10:20:36Z</cp:lastPrinted>
  <dcterms:created xsi:type="dcterms:W3CDTF">2009-01-30T06:42:42Z</dcterms:created>
  <dcterms:modified xsi:type="dcterms:W3CDTF">2022-05-18T10:20:57Z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