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<sst xmlns="http://schemas.openxmlformats.org/spreadsheetml/2006/main" count="195" uniqueCount="71">
  <si>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</si>
  <si>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</si>
  <si>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</si>
  <si>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</si>
  <si>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</si>
  <si>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</si>
  <si>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</si>
  <si>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</si>
  <si>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</si>
  <si>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</si>
  <si>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</si>
  <si>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</si>
  <si>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</si>
  <si>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</si>
  <si>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</si>
  <si>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</si>
  <si>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</si>
  <si>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</si>
  <si>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</si>
  <si>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</si>
  <si>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</si>
  <si>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</si>
  <si>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</si>
  <si>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</si>
  <si>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</si>
  <si>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</si>
  <si>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</si>
  <si>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</si>
  <si>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</si>
  <si>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</si>
  <si>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</si>
  <si>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</si>
  <si>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</si>
  <si>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</si>
  <si>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</si>
  <si>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</si>
  <si>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</si>
  <si>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</si>
  <si>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</si>
  <si>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</si>
  <si>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</si>
  <si>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</si>
  <si>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</si>
  <si>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</si>
  <si>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</si>
  <si>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</si>
  <si>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</si>
  <si>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</si>
  <si>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1:3 (1 cement : 3 fine sand)</t>
  </si>
  <si>
    <t>Two or more coats on new work</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</si>
  <si>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</si>
  <si>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</si>
  <si>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</si>
  <si>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With cement mortar 1:4 (1cement: 4 coarse sand)</t>
  </si>
  <si>
    <t>Contract No:  03/C/D3/2022-23</t>
  </si>
  <si>
    <t>Name of Work: Rectification of water leakage/ seepage problem from roof of V.F.A, A-2, A-4,B-2, B-4 and 214, 440</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</si>
  <si>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</si>
  <si>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</si>
  <si>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</si>
  <si>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</si>
  <si>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</si>
  <si>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White washing with lime to give an even shade :</t>
  </si>
  <si>
    <t>Old work (two or more coats)</t>
  </si>
  <si>
    <t>Distempering with 1st quality acrylic distember (Ready mix) having VOC content less than 50 grams/ litre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</si>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</sst>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color indexed="63"/>
      </right>
      <top style="thin"/>
      <bottom style="thin"/>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14" fillId="0" borderId="24" xfId="59" applyNumberFormat="1" applyFont="1" applyFill="1" applyBorder="1" applyAlignment="1">
      <alignment vertical="top"/>
      <protection/>
    </xf>
    <xf numFmtId="2" fontId="14" fillId="0" borderId="0" xfId="59" applyNumberFormat="1" applyFont="1" applyFill="1" applyBorder="1" applyAlignment="1">
      <alignment horizontal="right" vertical="top"/>
      <protection/>
    </xf>
    <xf numFmtId="0" fontId="14" fillId="0" borderId="19" xfId="59" applyNumberFormat="1" applyFont="1" applyFill="1" applyBorder="1" applyAlignment="1">
      <alignment horizontal="center" vertical="top" wrapText="1"/>
      <protection/>
    </xf>
    <xf numFmtId="0" fontId="4" fillId="0" borderId="15" xfId="59" applyNumberFormat="1" applyFont="1" applyFill="1" applyBorder="1" applyAlignment="1">
      <alignment horizontal="justify" vertical="top" wrapText="1"/>
      <protection/>
    </xf>
    <xf numFmtId="0" fontId="4" fillId="0" borderId="15" xfId="59" applyNumberFormat="1" applyFont="1" applyFill="1" applyBorder="1" applyAlignment="1">
      <alignment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58" fillId="0" borderId="15" xfId="0" applyNumberFormat="1" applyFont="1" applyFill="1" applyBorder="1" applyAlignment="1">
      <alignment horizontal="justify" vertical="top" wrapText="1"/>
    </xf>
    <xf numFmtId="2" fontId="58" fillId="0" borderId="15" xfId="0" applyNumberFormat="1" applyFont="1" applyFill="1" applyBorder="1" applyAlignment="1">
      <alignment horizontal="right" vertical="top"/>
    </xf>
    <xf numFmtId="2" fontId="58" fillId="0" borderId="15" xfId="0" applyNumberFormat="1" applyFont="1" applyFill="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8"/>
  <sheetViews>
    <sheetView showGridLines="0" view="pageBreakPreview" zoomScaleNormal="85" zoomScaleSheetLayoutView="100" zoomScalePageLayoutView="0" workbookViewId="0" topLeftCell="A35">
      <selection activeCell="D36" sqref="D36"/>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59" t="str">
        <f>B2&amp;" BoQ"</f>
        <v>Percentage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0" t="s">
        <v>42</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0.75" customHeight="1">
      <c r="A5" s="60" t="s">
        <v>55</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75" customHeight="1">
      <c r="A6" s="60" t="s">
        <v>54</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7</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72" customHeight="1">
      <c r="A8" s="11" t="s">
        <v>39</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IE8" s="13"/>
      <c r="IF8" s="13"/>
      <c r="IG8" s="13"/>
      <c r="IH8" s="13"/>
      <c r="II8" s="13"/>
    </row>
    <row r="9" spans="1:243" s="14" customFormat="1" ht="61.5" customHeight="1">
      <c r="A9" s="62" t="s">
        <v>46</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18.75" customHeight="1">
      <c r="A13" s="55">
        <v>1</v>
      </c>
      <c r="B13" s="77" t="s">
        <v>56</v>
      </c>
      <c r="C13" s="33"/>
      <c r="D13" s="63"/>
      <c r="E13" s="63"/>
      <c r="F13" s="63"/>
      <c r="G13" s="63"/>
      <c r="H13" s="63"/>
      <c r="I13" s="63"/>
      <c r="J13" s="63"/>
      <c r="K13" s="63"/>
      <c r="L13" s="63"/>
      <c r="M13" s="63"/>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IA13" s="21">
        <v>1</v>
      </c>
      <c r="IB13" s="21" t="s">
        <v>56</v>
      </c>
      <c r="IE13" s="22"/>
      <c r="IF13" s="22"/>
      <c r="IG13" s="22"/>
      <c r="IH13" s="22"/>
      <c r="II13" s="22"/>
    </row>
    <row r="14" spans="1:243" s="21" customFormat="1" ht="15.75">
      <c r="A14" s="55">
        <v>1.01</v>
      </c>
      <c r="B14" s="77" t="s">
        <v>57</v>
      </c>
      <c r="C14" s="33"/>
      <c r="D14" s="63"/>
      <c r="E14" s="63"/>
      <c r="F14" s="63"/>
      <c r="G14" s="63"/>
      <c r="H14" s="63"/>
      <c r="I14" s="63"/>
      <c r="J14" s="63"/>
      <c r="K14" s="63"/>
      <c r="L14" s="63"/>
      <c r="M14" s="63"/>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IA14" s="21">
        <v>1.01</v>
      </c>
      <c r="IB14" s="21" t="s">
        <v>57</v>
      </c>
      <c r="IE14" s="22"/>
      <c r="IF14" s="22"/>
      <c r="IG14" s="22"/>
      <c r="IH14" s="22"/>
      <c r="II14" s="22"/>
    </row>
    <row r="15" spans="1:243" s="21" customFormat="1" ht="42.75">
      <c r="A15" s="55">
        <v>1.02</v>
      </c>
      <c r="B15" s="77" t="s">
        <v>45</v>
      </c>
      <c r="C15" s="33"/>
      <c r="D15" s="78">
        <v>30</v>
      </c>
      <c r="E15" s="79" t="s">
        <v>43</v>
      </c>
      <c r="F15" s="56">
        <v>231.08</v>
      </c>
      <c r="G15" s="42"/>
      <c r="H15" s="36"/>
      <c r="I15" s="37" t="s">
        <v>33</v>
      </c>
      <c r="J15" s="38">
        <f>IF(I15="Less(-)",-1,1)</f>
        <v>1</v>
      </c>
      <c r="K15" s="36" t="s">
        <v>34</v>
      </c>
      <c r="L15" s="36" t="s">
        <v>4</v>
      </c>
      <c r="M15" s="39"/>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1">
        <f>total_amount_ba($B$2,$D$2,D15,F15,J15,K15,M15)</f>
        <v>6932.4</v>
      </c>
      <c r="BB15" s="50">
        <f>BA15+SUM(N15:AZ15)</f>
        <v>6932.4</v>
      </c>
      <c r="BC15" s="54" t="str">
        <f>SpellNumber(L15,BB15)</f>
        <v>INR  Six Thousand Nine Hundred &amp; Thirty Two  and Paise Forty Only</v>
      </c>
      <c r="IA15" s="21">
        <v>1.02</v>
      </c>
      <c r="IB15" s="21" t="s">
        <v>45</v>
      </c>
      <c r="ID15" s="21">
        <v>30</v>
      </c>
      <c r="IE15" s="22" t="s">
        <v>43</v>
      </c>
      <c r="IF15" s="22"/>
      <c r="IG15" s="22"/>
      <c r="IH15" s="22"/>
      <c r="II15" s="22"/>
    </row>
    <row r="16" spans="1:243" s="21" customFormat="1" ht="31.5">
      <c r="A16" s="55">
        <v>1.03</v>
      </c>
      <c r="B16" s="77" t="s">
        <v>58</v>
      </c>
      <c r="C16" s="33"/>
      <c r="D16" s="63"/>
      <c r="E16" s="63"/>
      <c r="F16" s="63"/>
      <c r="G16" s="63"/>
      <c r="H16" s="63"/>
      <c r="I16" s="63"/>
      <c r="J16" s="63"/>
      <c r="K16" s="63"/>
      <c r="L16" s="63"/>
      <c r="M16" s="63"/>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A16" s="21">
        <v>1.03</v>
      </c>
      <c r="IB16" s="21" t="s">
        <v>58</v>
      </c>
      <c r="IE16" s="22"/>
      <c r="IF16" s="22"/>
      <c r="IG16" s="22"/>
      <c r="IH16" s="22"/>
      <c r="II16" s="22"/>
    </row>
    <row r="17" spans="1:243" s="21" customFormat="1" ht="42.75">
      <c r="A17" s="55">
        <v>1.04</v>
      </c>
      <c r="B17" s="77" t="s">
        <v>45</v>
      </c>
      <c r="C17" s="33"/>
      <c r="D17" s="78">
        <v>20</v>
      </c>
      <c r="E17" s="79" t="s">
        <v>43</v>
      </c>
      <c r="F17" s="56">
        <v>266.46</v>
      </c>
      <c r="G17" s="42"/>
      <c r="H17" s="36"/>
      <c r="I17" s="37" t="s">
        <v>33</v>
      </c>
      <c r="J17" s="38">
        <f aca="true" t="shared" si="0" ref="J16:J23">IF(I17="Less(-)",-1,1)</f>
        <v>1</v>
      </c>
      <c r="K17" s="36" t="s">
        <v>34</v>
      </c>
      <c r="L17" s="36" t="s">
        <v>4</v>
      </c>
      <c r="M17" s="39"/>
      <c r="N17" s="48"/>
      <c r="O17" s="48"/>
      <c r="P17" s="49"/>
      <c r="Q17" s="48"/>
      <c r="R17" s="48"/>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51">
        <f aca="true" t="shared" si="1" ref="BA16:BA23">total_amount_ba($B$2,$D$2,D17,F17,J17,K17,M17)</f>
        <v>5329.2</v>
      </c>
      <c r="BB17" s="50">
        <f aca="true" t="shared" si="2" ref="BB16:BB23">BA17+SUM(N17:AZ17)</f>
        <v>5329.2</v>
      </c>
      <c r="BC17" s="54" t="str">
        <f aca="true" t="shared" si="3" ref="BC16:BC23">SpellNumber(L17,BB17)</f>
        <v>INR  Five Thousand Three Hundred &amp; Twenty Nine  and Paise Twenty Only</v>
      </c>
      <c r="IA17" s="21">
        <v>1.04</v>
      </c>
      <c r="IB17" s="21" t="s">
        <v>45</v>
      </c>
      <c r="ID17" s="21">
        <v>20</v>
      </c>
      <c r="IE17" s="22" t="s">
        <v>43</v>
      </c>
      <c r="IF17" s="22"/>
      <c r="IG17" s="22"/>
      <c r="IH17" s="22"/>
      <c r="II17" s="22"/>
    </row>
    <row r="18" spans="1:243" s="21" customFormat="1" ht="17.25" customHeight="1">
      <c r="A18" s="55">
        <v>1.05</v>
      </c>
      <c r="B18" s="77" t="s">
        <v>59</v>
      </c>
      <c r="C18" s="33"/>
      <c r="D18" s="63"/>
      <c r="E18" s="63"/>
      <c r="F18" s="63"/>
      <c r="G18" s="63"/>
      <c r="H18" s="63"/>
      <c r="I18" s="63"/>
      <c r="J18" s="63"/>
      <c r="K18" s="63"/>
      <c r="L18" s="63"/>
      <c r="M18" s="63"/>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IA18" s="21">
        <v>1.05</v>
      </c>
      <c r="IB18" s="21" t="s">
        <v>59</v>
      </c>
      <c r="IE18" s="22"/>
      <c r="IF18" s="22"/>
      <c r="IG18" s="22"/>
      <c r="IH18" s="22"/>
      <c r="II18" s="22"/>
    </row>
    <row r="19" spans="1:243" s="21" customFormat="1" ht="29.25" customHeight="1">
      <c r="A19" s="55">
        <v>1.06</v>
      </c>
      <c r="B19" s="77" t="s">
        <v>48</v>
      </c>
      <c r="C19" s="33"/>
      <c r="D19" s="78">
        <v>5</v>
      </c>
      <c r="E19" s="79" t="s">
        <v>43</v>
      </c>
      <c r="F19" s="56">
        <v>199.34</v>
      </c>
      <c r="G19" s="42"/>
      <c r="H19" s="36"/>
      <c r="I19" s="37" t="s">
        <v>33</v>
      </c>
      <c r="J19" s="38">
        <f t="shared" si="0"/>
        <v>1</v>
      </c>
      <c r="K19" s="36" t="s">
        <v>34</v>
      </c>
      <c r="L19" s="36" t="s">
        <v>4</v>
      </c>
      <c r="M19" s="39"/>
      <c r="N19" s="48"/>
      <c r="O19" s="48"/>
      <c r="P19" s="49"/>
      <c r="Q19" s="48"/>
      <c r="R19" s="48"/>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51">
        <f t="shared" si="1"/>
        <v>996.7</v>
      </c>
      <c r="BB19" s="50">
        <f t="shared" si="2"/>
        <v>996.7</v>
      </c>
      <c r="BC19" s="54" t="str">
        <f t="shared" si="3"/>
        <v>INR  Nine Hundred &amp; Ninety Six  and Paise Seventy Only</v>
      </c>
      <c r="IA19" s="21">
        <v>1.06</v>
      </c>
      <c r="IB19" s="21" t="s">
        <v>48</v>
      </c>
      <c r="ID19" s="21">
        <v>5</v>
      </c>
      <c r="IE19" s="22" t="s">
        <v>43</v>
      </c>
      <c r="IF19" s="22"/>
      <c r="IG19" s="22"/>
      <c r="IH19" s="22"/>
      <c r="II19" s="22"/>
    </row>
    <row r="20" spans="1:243" s="21" customFormat="1" ht="76.5" customHeight="1">
      <c r="A20" s="55">
        <v>1.07</v>
      </c>
      <c r="B20" s="77" t="s">
        <v>60</v>
      </c>
      <c r="C20" s="33"/>
      <c r="D20" s="63"/>
      <c r="E20" s="63"/>
      <c r="F20" s="63"/>
      <c r="G20" s="63"/>
      <c r="H20" s="63"/>
      <c r="I20" s="63"/>
      <c r="J20" s="63"/>
      <c r="K20" s="63"/>
      <c r="L20" s="63"/>
      <c r="M20" s="63"/>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IA20" s="21">
        <v>1.07</v>
      </c>
      <c r="IB20" s="21" t="s">
        <v>60</v>
      </c>
      <c r="IE20" s="22"/>
      <c r="IF20" s="22"/>
      <c r="IG20" s="22"/>
      <c r="IH20" s="22"/>
      <c r="II20" s="22"/>
    </row>
    <row r="21" spans="1:243" s="21" customFormat="1" ht="28.5" customHeight="1">
      <c r="A21" s="55">
        <v>1.08</v>
      </c>
      <c r="B21" s="77" t="s">
        <v>49</v>
      </c>
      <c r="C21" s="33"/>
      <c r="D21" s="78">
        <v>200</v>
      </c>
      <c r="E21" s="79" t="s">
        <v>43</v>
      </c>
      <c r="F21" s="56">
        <v>76.41</v>
      </c>
      <c r="G21" s="42"/>
      <c r="H21" s="36"/>
      <c r="I21" s="37" t="s">
        <v>33</v>
      </c>
      <c r="J21" s="38">
        <f t="shared" si="0"/>
        <v>1</v>
      </c>
      <c r="K21" s="36" t="s">
        <v>34</v>
      </c>
      <c r="L21" s="36" t="s">
        <v>4</v>
      </c>
      <c r="M21" s="39"/>
      <c r="N21" s="48"/>
      <c r="O21" s="48"/>
      <c r="P21" s="49"/>
      <c r="Q21" s="48"/>
      <c r="R21" s="48"/>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1">
        <f t="shared" si="1"/>
        <v>15282</v>
      </c>
      <c r="BB21" s="50">
        <f t="shared" si="2"/>
        <v>15282</v>
      </c>
      <c r="BC21" s="54" t="str">
        <f t="shared" si="3"/>
        <v>INR  Fifteen Thousand Two Hundred &amp; Eighty Two  Only</v>
      </c>
      <c r="IA21" s="21">
        <v>1.08</v>
      </c>
      <c r="IB21" s="21" t="s">
        <v>49</v>
      </c>
      <c r="ID21" s="21">
        <v>200</v>
      </c>
      <c r="IE21" s="22" t="s">
        <v>43</v>
      </c>
      <c r="IF21" s="22"/>
      <c r="IG21" s="22"/>
      <c r="IH21" s="22"/>
      <c r="II21" s="22"/>
    </row>
    <row r="22" spans="1:243" s="21" customFormat="1" ht="77.25" customHeight="1">
      <c r="A22" s="55">
        <v>1.09</v>
      </c>
      <c r="B22" s="77" t="s">
        <v>50</v>
      </c>
      <c r="C22" s="33"/>
      <c r="D22" s="78">
        <v>200</v>
      </c>
      <c r="E22" s="79" t="s">
        <v>43</v>
      </c>
      <c r="F22" s="56">
        <v>100.96</v>
      </c>
      <c r="G22" s="42"/>
      <c r="H22" s="36"/>
      <c r="I22" s="37" t="s">
        <v>33</v>
      </c>
      <c r="J22" s="38">
        <f t="shared" si="0"/>
        <v>1</v>
      </c>
      <c r="K22" s="36" t="s">
        <v>34</v>
      </c>
      <c r="L22" s="36" t="s">
        <v>4</v>
      </c>
      <c r="M22" s="39"/>
      <c r="N22" s="48"/>
      <c r="O22" s="48"/>
      <c r="P22" s="49"/>
      <c r="Q22" s="48"/>
      <c r="R22" s="48"/>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51">
        <f t="shared" si="1"/>
        <v>20192</v>
      </c>
      <c r="BB22" s="50">
        <f t="shared" si="2"/>
        <v>20192</v>
      </c>
      <c r="BC22" s="54" t="str">
        <f t="shared" si="3"/>
        <v>INR  Twenty Thousand One Hundred &amp; Ninety Two  Only</v>
      </c>
      <c r="IA22" s="21">
        <v>1.09</v>
      </c>
      <c r="IB22" s="21" t="s">
        <v>50</v>
      </c>
      <c r="ID22" s="21">
        <v>200</v>
      </c>
      <c r="IE22" s="22" t="s">
        <v>43</v>
      </c>
      <c r="IF22" s="22"/>
      <c r="IG22" s="22"/>
      <c r="IH22" s="22"/>
      <c r="II22" s="22"/>
    </row>
    <row r="23" spans="1:243" s="21" customFormat="1" ht="19.5" customHeight="1">
      <c r="A23" s="57">
        <v>1.1</v>
      </c>
      <c r="B23" s="77" t="s">
        <v>61</v>
      </c>
      <c r="C23" s="33"/>
      <c r="D23" s="63"/>
      <c r="E23" s="63"/>
      <c r="F23" s="63"/>
      <c r="G23" s="63"/>
      <c r="H23" s="63"/>
      <c r="I23" s="63"/>
      <c r="J23" s="63"/>
      <c r="K23" s="63"/>
      <c r="L23" s="63"/>
      <c r="M23" s="63"/>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IA23" s="21">
        <v>1.1</v>
      </c>
      <c r="IB23" s="21" t="s">
        <v>61</v>
      </c>
      <c r="IE23" s="22"/>
      <c r="IF23" s="22"/>
      <c r="IG23" s="22"/>
      <c r="IH23" s="22"/>
      <c r="II23" s="22"/>
    </row>
    <row r="24" spans="1:243" s="21" customFormat="1" ht="30.75" customHeight="1">
      <c r="A24" s="55">
        <v>1.11</v>
      </c>
      <c r="B24" s="77" t="s">
        <v>62</v>
      </c>
      <c r="C24" s="33"/>
      <c r="D24" s="78">
        <v>100</v>
      </c>
      <c r="E24" s="79" t="s">
        <v>43</v>
      </c>
      <c r="F24" s="56">
        <v>14.69</v>
      </c>
      <c r="G24" s="42"/>
      <c r="H24" s="36"/>
      <c r="I24" s="37" t="s">
        <v>33</v>
      </c>
      <c r="J24" s="38">
        <f aca="true" t="shared" si="4" ref="J24:J35">IF(I24="Less(-)",-1,1)</f>
        <v>1</v>
      </c>
      <c r="K24" s="36" t="s">
        <v>34</v>
      </c>
      <c r="L24" s="36" t="s">
        <v>4</v>
      </c>
      <c r="M24" s="39"/>
      <c r="N24" s="48"/>
      <c r="O24" s="48"/>
      <c r="P24" s="49"/>
      <c r="Q24" s="48"/>
      <c r="R24" s="48"/>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51">
        <f aca="true" t="shared" si="5" ref="BA24:BA35">total_amount_ba($B$2,$D$2,D24,F24,J24,K24,M24)</f>
        <v>1469</v>
      </c>
      <c r="BB24" s="50">
        <f aca="true" t="shared" si="6" ref="BB24:BB35">BA24+SUM(N24:AZ24)</f>
        <v>1469</v>
      </c>
      <c r="BC24" s="54" t="str">
        <f aca="true" t="shared" si="7" ref="BC24:BC35">SpellNumber(L24,BB24)</f>
        <v>INR  One Thousand Four Hundred &amp; Sixty Nine  Only</v>
      </c>
      <c r="IA24" s="21">
        <v>1.11</v>
      </c>
      <c r="IB24" s="21" t="s">
        <v>62</v>
      </c>
      <c r="ID24" s="21">
        <v>100</v>
      </c>
      <c r="IE24" s="22" t="s">
        <v>43</v>
      </c>
      <c r="IF24" s="22"/>
      <c r="IG24" s="22"/>
      <c r="IH24" s="22"/>
      <c r="II24" s="22"/>
    </row>
    <row r="25" spans="1:243" s="21" customFormat="1" ht="65.25" customHeight="1">
      <c r="A25" s="55">
        <v>1.12</v>
      </c>
      <c r="B25" s="77" t="s">
        <v>63</v>
      </c>
      <c r="C25" s="33"/>
      <c r="D25" s="63"/>
      <c r="E25" s="63"/>
      <c r="F25" s="63"/>
      <c r="G25" s="63"/>
      <c r="H25" s="63"/>
      <c r="I25" s="63"/>
      <c r="J25" s="63"/>
      <c r="K25" s="63"/>
      <c r="L25" s="63"/>
      <c r="M25" s="63"/>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IA25" s="21">
        <v>1.12</v>
      </c>
      <c r="IB25" s="21" t="s">
        <v>63</v>
      </c>
      <c r="IE25" s="22"/>
      <c r="IF25" s="22"/>
      <c r="IG25" s="22"/>
      <c r="IH25" s="22"/>
      <c r="II25" s="22"/>
    </row>
    <row r="26" spans="1:243" s="21" customFormat="1" ht="31.5" customHeight="1">
      <c r="A26" s="55">
        <v>1.13</v>
      </c>
      <c r="B26" s="77" t="s">
        <v>51</v>
      </c>
      <c r="C26" s="33"/>
      <c r="D26" s="78">
        <v>300</v>
      </c>
      <c r="E26" s="79" t="s">
        <v>43</v>
      </c>
      <c r="F26" s="56">
        <v>47.61</v>
      </c>
      <c r="G26" s="42"/>
      <c r="H26" s="36"/>
      <c r="I26" s="37" t="s">
        <v>33</v>
      </c>
      <c r="J26" s="38">
        <f t="shared" si="4"/>
        <v>1</v>
      </c>
      <c r="K26" s="36" t="s">
        <v>34</v>
      </c>
      <c r="L26" s="36" t="s">
        <v>4</v>
      </c>
      <c r="M26" s="39"/>
      <c r="N26" s="48"/>
      <c r="O26" s="48"/>
      <c r="P26" s="49"/>
      <c r="Q26" s="48"/>
      <c r="R26" s="48"/>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51">
        <f t="shared" si="5"/>
        <v>14283</v>
      </c>
      <c r="BB26" s="50">
        <f t="shared" si="6"/>
        <v>14283</v>
      </c>
      <c r="BC26" s="54" t="str">
        <f t="shared" si="7"/>
        <v>INR  Fourteen Thousand Two Hundred &amp; Eighty Three  Only</v>
      </c>
      <c r="IA26" s="21">
        <v>1.13</v>
      </c>
      <c r="IB26" s="21" t="s">
        <v>51</v>
      </c>
      <c r="ID26" s="21">
        <v>300</v>
      </c>
      <c r="IE26" s="22" t="s">
        <v>43</v>
      </c>
      <c r="IF26" s="22"/>
      <c r="IG26" s="22"/>
      <c r="IH26" s="22"/>
      <c r="II26" s="22"/>
    </row>
    <row r="27" spans="1:243" s="21" customFormat="1" ht="80.25" customHeight="1">
      <c r="A27" s="55">
        <v>1.14</v>
      </c>
      <c r="B27" s="77" t="s">
        <v>52</v>
      </c>
      <c r="C27" s="33"/>
      <c r="D27" s="78">
        <v>300</v>
      </c>
      <c r="E27" s="79" t="s">
        <v>43</v>
      </c>
      <c r="F27" s="56">
        <v>16</v>
      </c>
      <c r="G27" s="42"/>
      <c r="H27" s="36"/>
      <c r="I27" s="37" t="s">
        <v>33</v>
      </c>
      <c r="J27" s="38">
        <f t="shared" si="4"/>
        <v>1</v>
      </c>
      <c r="K27" s="36" t="s">
        <v>34</v>
      </c>
      <c r="L27" s="36" t="s">
        <v>4</v>
      </c>
      <c r="M27" s="39"/>
      <c r="N27" s="48"/>
      <c r="O27" s="48"/>
      <c r="P27" s="49"/>
      <c r="Q27" s="48"/>
      <c r="R27" s="48"/>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51">
        <f t="shared" si="5"/>
        <v>4800</v>
      </c>
      <c r="BB27" s="50">
        <f t="shared" si="6"/>
        <v>4800</v>
      </c>
      <c r="BC27" s="54" t="str">
        <f t="shared" si="7"/>
        <v>INR  Four Thousand Eight Hundred    Only</v>
      </c>
      <c r="IA27" s="21">
        <v>1.14</v>
      </c>
      <c r="IB27" s="21" t="s">
        <v>52</v>
      </c>
      <c r="ID27" s="21">
        <v>300</v>
      </c>
      <c r="IE27" s="22" t="s">
        <v>43</v>
      </c>
      <c r="IF27" s="22"/>
      <c r="IG27" s="22"/>
      <c r="IH27" s="22"/>
      <c r="II27" s="22"/>
    </row>
    <row r="28" spans="1:243" s="21" customFormat="1" ht="19.5" customHeight="1">
      <c r="A28" s="55">
        <v>2</v>
      </c>
      <c r="B28" s="77" t="s">
        <v>64</v>
      </c>
      <c r="C28" s="33"/>
      <c r="D28" s="63"/>
      <c r="E28" s="63"/>
      <c r="F28" s="63"/>
      <c r="G28" s="63"/>
      <c r="H28" s="63"/>
      <c r="I28" s="63"/>
      <c r="J28" s="63"/>
      <c r="K28" s="63"/>
      <c r="L28" s="63"/>
      <c r="M28" s="63"/>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IA28" s="21">
        <v>2</v>
      </c>
      <c r="IB28" s="21" t="s">
        <v>64</v>
      </c>
      <c r="IE28" s="22"/>
      <c r="IF28" s="22"/>
      <c r="IG28" s="22"/>
      <c r="IH28" s="22"/>
      <c r="II28" s="22"/>
    </row>
    <row r="29" spans="1:243" s="21" customFormat="1" ht="31.5" customHeight="1">
      <c r="A29" s="57">
        <v>2.01</v>
      </c>
      <c r="B29" s="77" t="s">
        <v>65</v>
      </c>
      <c r="C29" s="33"/>
      <c r="D29" s="63"/>
      <c r="E29" s="63"/>
      <c r="F29" s="63"/>
      <c r="G29" s="63"/>
      <c r="H29" s="63"/>
      <c r="I29" s="63"/>
      <c r="J29" s="63"/>
      <c r="K29" s="63"/>
      <c r="L29" s="63"/>
      <c r="M29" s="63"/>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IA29" s="21">
        <v>2.01</v>
      </c>
      <c r="IB29" s="21" t="s">
        <v>65</v>
      </c>
      <c r="IE29" s="22"/>
      <c r="IF29" s="22"/>
      <c r="IG29" s="22"/>
      <c r="IH29" s="22"/>
      <c r="II29" s="22"/>
    </row>
    <row r="30" spans="1:243" s="21" customFormat="1" ht="31.5" customHeight="1">
      <c r="A30" s="55">
        <v>2.02</v>
      </c>
      <c r="B30" s="77" t="s">
        <v>53</v>
      </c>
      <c r="C30" s="33"/>
      <c r="D30" s="78">
        <v>5</v>
      </c>
      <c r="E30" s="79" t="s">
        <v>43</v>
      </c>
      <c r="F30" s="56">
        <v>376.68</v>
      </c>
      <c r="G30" s="42"/>
      <c r="H30" s="36"/>
      <c r="I30" s="37" t="s">
        <v>33</v>
      </c>
      <c r="J30" s="38">
        <f t="shared" si="4"/>
        <v>1</v>
      </c>
      <c r="K30" s="36" t="s">
        <v>34</v>
      </c>
      <c r="L30" s="36" t="s">
        <v>4</v>
      </c>
      <c r="M30" s="39"/>
      <c r="N30" s="48"/>
      <c r="O30" s="48"/>
      <c r="P30" s="49"/>
      <c r="Q30" s="48"/>
      <c r="R30" s="48"/>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51">
        <f t="shared" si="5"/>
        <v>1883.4</v>
      </c>
      <c r="BB30" s="50">
        <f t="shared" si="6"/>
        <v>1883.4</v>
      </c>
      <c r="BC30" s="54" t="str">
        <f t="shared" si="7"/>
        <v>INR  One Thousand Eight Hundred &amp; Eighty Three  and Paise Forty Only</v>
      </c>
      <c r="IA30" s="21">
        <v>2.02</v>
      </c>
      <c r="IB30" s="21" t="s">
        <v>53</v>
      </c>
      <c r="ID30" s="21">
        <v>5</v>
      </c>
      <c r="IE30" s="22" t="s">
        <v>43</v>
      </c>
      <c r="IF30" s="22"/>
      <c r="IG30" s="22"/>
      <c r="IH30" s="22"/>
      <c r="II30" s="22"/>
    </row>
    <row r="31" spans="1:243" s="21" customFormat="1" ht="31.5" customHeight="1">
      <c r="A31" s="55">
        <v>3</v>
      </c>
      <c r="B31" s="77" t="s">
        <v>66</v>
      </c>
      <c r="C31" s="33"/>
      <c r="D31" s="63"/>
      <c r="E31" s="63"/>
      <c r="F31" s="63"/>
      <c r="G31" s="63"/>
      <c r="H31" s="63"/>
      <c r="I31" s="63"/>
      <c r="J31" s="63"/>
      <c r="K31" s="63"/>
      <c r="L31" s="63"/>
      <c r="M31" s="63"/>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IA31" s="21">
        <v>3</v>
      </c>
      <c r="IB31" s="21" t="s">
        <v>66</v>
      </c>
      <c r="IE31" s="22"/>
      <c r="IF31" s="22"/>
      <c r="IG31" s="22"/>
      <c r="IH31" s="22"/>
      <c r="II31" s="22"/>
    </row>
    <row r="32" spans="1:243" s="21" customFormat="1" ht="231" customHeight="1">
      <c r="A32" s="55">
        <v>3.01</v>
      </c>
      <c r="B32" s="77" t="s">
        <v>67</v>
      </c>
      <c r="C32" s="33"/>
      <c r="D32" s="78">
        <v>700</v>
      </c>
      <c r="E32" s="79" t="s">
        <v>43</v>
      </c>
      <c r="F32" s="56">
        <v>364.45</v>
      </c>
      <c r="G32" s="42"/>
      <c r="H32" s="36"/>
      <c r="I32" s="37" t="s">
        <v>33</v>
      </c>
      <c r="J32" s="38">
        <f t="shared" si="4"/>
        <v>1</v>
      </c>
      <c r="K32" s="36" t="s">
        <v>34</v>
      </c>
      <c r="L32" s="36" t="s">
        <v>4</v>
      </c>
      <c r="M32" s="39"/>
      <c r="N32" s="48"/>
      <c r="O32" s="48"/>
      <c r="P32" s="49"/>
      <c r="Q32" s="48"/>
      <c r="R32" s="48"/>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51">
        <f t="shared" si="5"/>
        <v>255115</v>
      </c>
      <c r="BB32" s="50">
        <f t="shared" si="6"/>
        <v>255115</v>
      </c>
      <c r="BC32" s="54" t="str">
        <f t="shared" si="7"/>
        <v>INR  Two Lakh Fifty Five Thousand One Hundred &amp; Fifteen  Only</v>
      </c>
      <c r="IA32" s="21">
        <v>3.01</v>
      </c>
      <c r="IB32" s="21" t="s">
        <v>67</v>
      </c>
      <c r="ID32" s="21">
        <v>700</v>
      </c>
      <c r="IE32" s="22" t="s">
        <v>43</v>
      </c>
      <c r="IF32" s="22"/>
      <c r="IG32" s="22"/>
      <c r="IH32" s="22"/>
      <c r="II32" s="22"/>
    </row>
    <row r="33" spans="1:243" s="21" customFormat="1" ht="18" customHeight="1">
      <c r="A33" s="55">
        <v>4</v>
      </c>
      <c r="B33" s="77" t="s">
        <v>68</v>
      </c>
      <c r="C33" s="33"/>
      <c r="D33" s="63"/>
      <c r="E33" s="63"/>
      <c r="F33" s="63"/>
      <c r="G33" s="63"/>
      <c r="H33" s="63"/>
      <c r="I33" s="63"/>
      <c r="J33" s="63"/>
      <c r="K33" s="63"/>
      <c r="L33" s="63"/>
      <c r="M33" s="63"/>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IA33" s="21">
        <v>4</v>
      </c>
      <c r="IB33" s="21" t="s">
        <v>68</v>
      </c>
      <c r="IE33" s="22"/>
      <c r="IF33" s="22"/>
      <c r="IG33" s="22"/>
      <c r="IH33" s="22"/>
      <c r="II33" s="22"/>
    </row>
    <row r="34" spans="1:243" s="21" customFormat="1" ht="61.5" customHeight="1">
      <c r="A34" s="55">
        <v>4.01</v>
      </c>
      <c r="B34" s="77" t="s">
        <v>69</v>
      </c>
      <c r="C34" s="33"/>
      <c r="D34" s="63"/>
      <c r="E34" s="63"/>
      <c r="F34" s="63"/>
      <c r="G34" s="63"/>
      <c r="H34" s="63"/>
      <c r="I34" s="63"/>
      <c r="J34" s="63"/>
      <c r="K34" s="63"/>
      <c r="L34" s="63"/>
      <c r="M34" s="63"/>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IA34" s="21">
        <v>4.01</v>
      </c>
      <c r="IB34" s="21" t="s">
        <v>69</v>
      </c>
      <c r="IE34" s="22"/>
      <c r="IF34" s="22"/>
      <c r="IG34" s="22"/>
      <c r="IH34" s="22"/>
      <c r="II34" s="22"/>
    </row>
    <row r="35" spans="1:243" s="21" customFormat="1" ht="64.5" customHeight="1">
      <c r="A35" s="55">
        <v>4.02</v>
      </c>
      <c r="B35" s="77" t="s">
        <v>70</v>
      </c>
      <c r="C35" s="33"/>
      <c r="D35" s="78">
        <v>5</v>
      </c>
      <c r="E35" s="79" t="s">
        <v>43</v>
      </c>
      <c r="F35" s="56">
        <v>102.85</v>
      </c>
      <c r="G35" s="42"/>
      <c r="H35" s="36"/>
      <c r="I35" s="37" t="s">
        <v>33</v>
      </c>
      <c r="J35" s="38">
        <f t="shared" si="4"/>
        <v>1</v>
      </c>
      <c r="K35" s="36" t="s">
        <v>34</v>
      </c>
      <c r="L35" s="36" t="s">
        <v>4</v>
      </c>
      <c r="M35" s="39"/>
      <c r="N35" s="48"/>
      <c r="O35" s="48"/>
      <c r="P35" s="49"/>
      <c r="Q35" s="48"/>
      <c r="R35" s="48"/>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51">
        <f t="shared" si="5"/>
        <v>514.25</v>
      </c>
      <c r="BB35" s="50">
        <f t="shared" si="6"/>
        <v>514.25</v>
      </c>
      <c r="BC35" s="54" t="str">
        <f t="shared" si="7"/>
        <v>INR  Five Hundred &amp; Fourteen  and Paise Twenty Five Only</v>
      </c>
      <c r="IA35" s="21">
        <v>4.02</v>
      </c>
      <c r="IB35" s="21" t="s">
        <v>70</v>
      </c>
      <c r="ID35" s="21">
        <v>5</v>
      </c>
      <c r="IE35" s="22" t="s">
        <v>43</v>
      </c>
      <c r="IF35" s="22"/>
      <c r="IG35" s="22"/>
      <c r="IH35" s="22"/>
      <c r="II35" s="22"/>
    </row>
    <row r="36" spans="1:55" ht="57">
      <c r="A36" s="43" t="s">
        <v>35</v>
      </c>
      <c r="B36" s="44"/>
      <c r="C36" s="45"/>
      <c r="D36" s="76"/>
      <c r="E36" s="76"/>
      <c r="F36" s="76"/>
      <c r="G36" s="34"/>
      <c r="H36" s="46"/>
      <c r="I36" s="46"/>
      <c r="J36" s="46"/>
      <c r="K36" s="46"/>
      <c r="L36" s="47"/>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53">
        <f>SUM(BA13:BA35)</f>
        <v>326796.95</v>
      </c>
      <c r="BB36" s="68">
        <f>SUM(BB13:BB35)</f>
        <v>326796.95</v>
      </c>
      <c r="BC36" s="71" t="str">
        <f>SpellNumber($E$2,BB36)</f>
        <v>INR  Three Lakh Twenty Six Thousand Seven Hundred &amp; Ninety Six  and Paise Ninety Five Only</v>
      </c>
    </row>
    <row r="37" spans="1:55" ht="46.5" customHeight="1">
      <c r="A37" s="24" t="s">
        <v>36</v>
      </c>
      <c r="B37" s="25"/>
      <c r="C37" s="26"/>
      <c r="D37" s="73"/>
      <c r="E37" s="74" t="s">
        <v>44</v>
      </c>
      <c r="F37" s="75"/>
      <c r="G37" s="27"/>
      <c r="H37" s="28"/>
      <c r="I37" s="28"/>
      <c r="J37" s="28"/>
      <c r="K37" s="29"/>
      <c r="L37" s="30"/>
      <c r="M37" s="31"/>
      <c r="N37" s="32"/>
      <c r="O37" s="21"/>
      <c r="P37" s="21"/>
      <c r="Q37" s="21"/>
      <c r="R37" s="21"/>
      <c r="S37" s="21"/>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52">
        <f>IF(ISBLANK(F37),0,IF(E37="Excess (+)",ROUND(BA36+(BA36*F37),2),IF(E37="Less (-)",ROUND(BA36+(BA36*F37*(-1)),2),IF(E37="At Par",BA36,0))))</f>
        <v>0</v>
      </c>
      <c r="BB37" s="69">
        <f>ROUND(BA37,0)</f>
        <v>0</v>
      </c>
      <c r="BC37" s="72" t="str">
        <f>SpellNumber($E$2,BB37)</f>
        <v>INR Zero Only</v>
      </c>
    </row>
    <row r="38" spans="1:55" ht="45.75" customHeight="1">
      <c r="A38" s="23" t="s">
        <v>37</v>
      </c>
      <c r="B38" s="23"/>
      <c r="C38" s="58" t="str">
        <f>SpellNumber($E$2,BB37)</f>
        <v>INR Zero Only</v>
      </c>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70"/>
    </row>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30" ht="15"/>
    <row r="2132" ht="15"/>
    <row r="2133" ht="15"/>
    <row r="2134" ht="15"/>
    <row r="2135" ht="15"/>
    <row r="2136" ht="15"/>
    <row r="2137" ht="15"/>
    <row r="2138" ht="15"/>
  </sheetData>
  <sheetProtection password="8F23" sheet="1"/>
  <mergeCells count="20">
    <mergeCell ref="D31:BC31"/>
    <mergeCell ref="D33:BC33"/>
    <mergeCell ref="D34:BC34"/>
    <mergeCell ref="D14:BC14"/>
    <mergeCell ref="D18:BC18"/>
    <mergeCell ref="D20:BC20"/>
    <mergeCell ref="D23:BC23"/>
    <mergeCell ref="D25:BC25"/>
    <mergeCell ref="D28:BC28"/>
    <mergeCell ref="D29:BC29"/>
    <mergeCell ref="C38:BC38"/>
    <mergeCell ref="A1:L1"/>
    <mergeCell ref="A4:BC4"/>
    <mergeCell ref="A5:BC5"/>
    <mergeCell ref="A6:BC6"/>
    <mergeCell ref="A7:BC7"/>
    <mergeCell ref="A9:BC9"/>
    <mergeCell ref="D13:BC13"/>
    <mergeCell ref="B8:BC8"/>
    <mergeCell ref="D16:BC16"/>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7">
      <formula1>IF(E37="Select",-1,IF(E37="At Par",0,0))</formula1>
      <formula2>IF(E37="Select",-1,IF(E37="At Par",0,0.99))</formula2>
    </dataValidation>
    <dataValidation type="list" allowBlank="1" showErrorMessage="1" sqref="E3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
      <formula1>0</formula1>
      <formula2>IF(#REF!&lt;&gt;"Select",99.9,0)</formula2>
    </dataValidation>
    <dataValidation allowBlank="1" showInputMessage="1" showErrorMessage="1" promptTitle="Units" prompt="Please enter Units in text" sqref="D35:E35 D17:E17 D19:E19 D21:E22 D24:E24 D26:E27 D30:E30 D32:E32 D15:E15">
      <formula1>0</formula1>
      <formula2>0</formula2>
    </dataValidation>
    <dataValidation type="decimal" allowBlank="1" showInputMessage="1" showErrorMessage="1" promptTitle="Quantity" prompt="Please enter the Quantity for this item. " errorTitle="Invalid Entry" error="Only Numeric Values are allowed. " sqref="F35 F17 F19 F21:F22 F24 F26:F27 F30 F32 F15">
      <formula1>0</formula1>
      <formula2>999999999999999</formula2>
    </dataValidation>
    <dataValidation type="list" allowBlank="1" showErrorMessage="1" sqref="D13:D14 K35 D16 K17 D18 K19 D20 K21:K22 D23 K24 D25 K26:K27 D28:D29 K30 D31 K32 D33:D34 K1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35:H35 G17:H17 G19:H19 G21:H22 G24:H24 G26:H27 G30:H30 G32:H32 G15:H15">
      <formula1>0</formula1>
      <formula2>999999999999999</formula2>
    </dataValidation>
    <dataValidation allowBlank="1" showInputMessage="1" showErrorMessage="1" promptTitle="Addition / Deduction" prompt="Please Choose the correct One" sqref="J35 J17 J19 J21:J22 J24 J26:J27 J30 J32 J15">
      <formula1>0</formula1>
      <formula2>0</formula2>
    </dataValidation>
    <dataValidation type="list" showErrorMessage="1" sqref="I35 I17 I19 I21:I22 I24 I26:I27 I30 I32 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35:O35 N17:O17 N19:O19 N21:O22 N24:O24 N26:O27 N30:O30 N32:O32 N15: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5 R17 R19 R21:R22 R24 R26:R27 R30 R32 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5 Q17 Q19 Q21:Q22 Q24 Q26:Q27 Q30 Q32 Q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5 M17 M19 M21:M22 M24 M26:M27 M30 M32 M15">
      <formula1>0</formula1>
      <formula2>999999999999999</formula2>
    </dataValidation>
    <dataValidation type="list" allowBlank="1" showInputMessage="1" showErrorMessage="1" sqref="L13 L14 L15 L16 L17 L18 L19 L20 L21 L22 L23 L24 L25 L26 L27 L28 L29 L30 L31 L32 L33 L35 L3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5">
      <formula1>0</formula1>
      <formula2>0</formula2>
    </dataValidation>
    <dataValidation type="decimal" allowBlank="1" showErrorMessage="1" errorTitle="Invalid Entry" error="Only Numeric Values are allowed. " sqref="A13:A35">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6" t="s">
        <v>38</v>
      </c>
      <c r="F6" s="66"/>
      <c r="G6" s="66"/>
      <c r="H6" s="66"/>
      <c r="I6" s="66"/>
      <c r="J6" s="66"/>
      <c r="K6" s="66"/>
    </row>
    <row r="7" spans="5:11" ht="14.25">
      <c r="E7" s="67"/>
      <c r="F7" s="67"/>
      <c r="G7" s="67"/>
      <c r="H7" s="67"/>
      <c r="I7" s="67"/>
      <c r="J7" s="67"/>
      <c r="K7" s="67"/>
    </row>
    <row r="8" spans="5:11" ht="14.25">
      <c r="E8" s="67"/>
      <c r="F8" s="67"/>
      <c r="G8" s="67"/>
      <c r="H8" s="67"/>
      <c r="I8" s="67"/>
      <c r="J8" s="67"/>
      <c r="K8" s="67"/>
    </row>
    <row r="9" spans="5:11" ht="14.25">
      <c r="E9" s="67"/>
      <c r="F9" s="67"/>
      <c r="G9" s="67"/>
      <c r="H9" s="67"/>
      <c r="I9" s="67"/>
      <c r="J9" s="67"/>
      <c r="K9" s="67"/>
    </row>
    <row r="10" spans="5:11" ht="14.25">
      <c r="E10" s="67"/>
      <c r="F10" s="67"/>
      <c r="G10" s="67"/>
      <c r="H10" s="67"/>
      <c r="I10" s="67"/>
      <c r="J10" s="67"/>
      <c r="K10" s="67"/>
    </row>
    <row r="11" spans="5:11" ht="14.25">
      <c r="E11" s="67"/>
      <c r="F11" s="67"/>
      <c r="G11" s="67"/>
      <c r="H11" s="67"/>
      <c r="I11" s="67"/>
      <c r="J11" s="67"/>
      <c r="K11" s="67"/>
    </row>
    <row r="12" spans="5:11" ht="14.25">
      <c r="E12" s="67"/>
      <c r="F12" s="67"/>
      <c r="G12" s="67"/>
      <c r="H12" s="67"/>
      <c r="I12" s="67"/>
      <c r="J12" s="67"/>
      <c r="K12" s="67"/>
    </row>
    <row r="13" spans="5:11" ht="14.25">
      <c r="E13" s="67"/>
      <c r="F13" s="67"/>
      <c r="G13" s="67"/>
      <c r="H13" s="67"/>
      <c r="I13" s="67"/>
      <c r="J13" s="67"/>
      <c r="K13" s="67"/>
    </row>
    <row r="14" spans="5:11" ht="14.25">
      <c r="E14" s="67"/>
      <c r="F14" s="67"/>
      <c r="G14" s="67"/>
      <c r="H14" s="67"/>
      <c r="I14" s="67"/>
      <c r="J14" s="67"/>
      <c r="K14" s="6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2022-04-20T06:21:07Z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