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<sst xmlns="http://schemas.openxmlformats.org/spreadsheetml/2006/main" count="221" uniqueCount="91">
  <si>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</si>
  <si>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</si>
  <si>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</si>
  <si>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</si>
  <si>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</si>
  <si>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</si>
  <si>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</si>
  <si>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</si>
  <si>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</si>
  <si>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</si>
  <si>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</si>
  <si>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</si>
  <si>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</si>
  <si>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</si>
  <si>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</si>
  <si>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</si>
  <si>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</si>
  <si>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</si>
  <si>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</si>
  <si>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</si>
  <si>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</si>
  <si>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</si>
  <si>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</si>
  <si>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</si>
  <si>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</si>
  <si>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</si>
  <si>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</si>
  <si>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</si>
  <si>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</si>
  <si>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</si>
  <si>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</si>
  <si>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</si>
  <si>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</si>
  <si>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</si>
  <si>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</si>
  <si>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</si>
  <si>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</si>
  <si>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</si>
  <si>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</si>
  <si>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</si>
  <si>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</si>
  <si>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</si>
  <si>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</si>
  <si>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</si>
  <si>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</si>
  <si>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</si>
  <si>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</si>
  <si>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</si>
  <si>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</si>
  <si>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</si>
  <si>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</si>
  <si>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</si>
  <si>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</si>
  <si>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</si>
  <si>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</si>
  <si>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Name of Work: Replacement of damaged main service cable of new core lab (block-B) feeding from substation no. 7</t>
  </si>
  <si>
    <t>Tender Inviting Authority: Executive Engineer (Elect. &amp; AC)</t>
  </si>
  <si>
    <t>Contract No:  53/Elect/2021/376 Dated: 14.09.2021</t>
  </si>
  <si>
    <t>Laying of one number PVC insulated and PVC sheathed / XLPE power cable of 1.1 KV grade of following size direct in ground including excavation, sand cushioning, protective covering and refilling the trench etc as required.</t>
  </si>
  <si>
    <t>Above 185 sq. mm and upto 400 sq. mm</t>
  </si>
  <si>
    <t>Laying of one number PVC insulated and PVC sheathed / XLPE power cable of 1.1 KV grade of following size in the existing RCC/ HUME/ METAL pipe as required.</t>
  </si>
  <si>
    <t>Laying of one number PVC insulated and PVC sheathed / XLPE power cable of 1.1 KV grade of following size in the existing masonry open duct as required.</t>
  </si>
  <si>
    <t>Supplying and fixing cable route marker with 10 cm X 10 cm X 5 mm thick G.I. plate with inscription there on, bolted /welded to 35 mm X 35 mm X 6 mm angle iron, 60 cm long and fixing the same in ground as required.</t>
  </si>
  <si>
    <t>Supplying and making end termination with brass compression gland and aluminium lugs for following size of PVC insulated and PVC sheathed / XLPE aluminium conductor cable of 1.1 KV grade as required.</t>
  </si>
  <si>
    <t>3½ X 400 sq. mm (82mm)</t>
  </si>
  <si>
    <t>Providing, laying and fixing following dia G.I. pipe (medium class) in ground complete with G.I. fittings including trenching(75 cm deep)and re-filling etc as required</t>
  </si>
  <si>
    <t>100 mm dia</t>
  </si>
  <si>
    <t>Digging cable  trench for taking out cable and refilling , watering ,ramming the sameafter taking out cable as reqd complete.</t>
  </si>
  <si>
    <t>Locating fault in the cable lines with meggar etc and rectifying removing &amp; restoring the same and making good the damages etc as required.</t>
  </si>
  <si>
    <t>Supplying of one No. PVC insulated &amp; PVC sheathed /  XLPE power cables size 3½ X 400 sq. mm  (heavy duty) aluminium conductor, steel  armoured cable of 1.1kV grade as per IS:7098 (Part-I)  as reqd complete .</t>
  </si>
  <si>
    <t>Lifting removing cable exceeding 185 sq.mm. but not exceeding 400sq.mm. size from trench/clamps, making role &amp; depositing the same in store I/c cartage.</t>
  </si>
  <si>
    <t>Dismentling and refixing brass compression type gland up to 400 sq. mm. cable</t>
  </si>
  <si>
    <t>Mtr</t>
  </si>
  <si>
    <t xml:space="preserve">Each </t>
  </si>
  <si>
    <t xml:space="preserve">each </t>
  </si>
  <si>
    <t>Item1</t>
  </si>
  <si>
    <t>Item2</t>
  </si>
  <si>
    <t>Item3</t>
  </si>
  <si>
    <t>Item4</t>
  </si>
  <si>
    <t>Item5</t>
  </si>
  <si>
    <t>Item6</t>
  </si>
  <si>
    <t>Item7</t>
  </si>
  <si>
    <t>Item8</t>
  </si>
  <si>
    <t>Item9</t>
  </si>
  <si>
    <t>Item10</t>
  </si>
  <si>
    <t>Item11</t>
  </si>
  <si>
    <t>Item12</t>
  </si>
  <si>
    <t>Item13</t>
  </si>
  <si>
    <t>Item14</t>
  </si>
  <si>
    <t>Item15</t>
  </si>
  <si>
    <t>Item16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</si>
</sst>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5" fillId="0" borderId="13" xfId="0" applyFont="1" applyFill="1" applyBorder="1" applyAlignment="1">
      <alignment horizontal="justify" vertical="top"/>
    </xf>
    <xf numFmtId="0" fontId="15"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top" wrapText="1"/>
    </xf>
    <xf numFmtId="0" fontId="15" fillId="0" borderId="13" xfId="0" applyFont="1" applyFill="1" applyBorder="1" applyAlignment="1">
      <alignment horizontal="center" vertical="top"/>
    </xf>
    <xf numFmtId="0" fontId="16" fillId="0" borderId="13" xfId="0" applyFont="1" applyFill="1" applyBorder="1" applyAlignment="1">
      <alignment horizontal="justify" vertical="top" wrapText="1"/>
    </xf>
    <xf numFmtId="2" fontId="72" fillId="0" borderId="13" xfId="0" applyNumberFormat="1" applyFont="1" applyFill="1" applyBorder="1" applyAlignment="1">
      <alignment horizontal="center" vertical="top"/>
    </xf>
    <xf numFmtId="0" fontId="72" fillId="0" borderId="13" xfId="0" applyFont="1" applyFill="1" applyBorder="1" applyAlignment="1">
      <alignment horizontal="center" vertical="top"/>
    </xf>
    <xf numFmtId="0" fontId="72" fillId="0" borderId="13" xfId="0" applyFont="1" applyFill="1" applyBorder="1" applyAlignment="1">
      <alignment horizontal="justify"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2"/>
  <sheetViews>
    <sheetView showGridLines="0" zoomScale="73" zoomScaleNormal="73" zoomScalePageLayoutView="0" workbookViewId="0" topLeftCell="A1">
      <selection activeCell="M16" sqref="M16"/>
    </sheetView>
  </sheetViews>
  <sheetFormatPr defaultColWidth="9.140625" defaultRowHeight="15"/>
  <cols>
    <col min="1" max="1" width="15.421875" style="57" customWidth="1"/>
    <col min="2" max="2" width="47.8515625" style="57" customWidth="1"/>
    <col min="3" max="3" width="15.281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3" t="s">
        <v>56</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55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57</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61.5" customHeight="1">
      <c r="A8" s="8" t="s">
        <v>51</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69">
      <c r="A13" s="71">
        <v>1</v>
      </c>
      <c r="B13" s="72" t="s">
        <v>58</v>
      </c>
      <c r="C13" s="19" t="s">
        <v>75</v>
      </c>
      <c r="D13" s="73"/>
      <c r="E13" s="74"/>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42" customHeight="1">
      <c r="A14" s="71">
        <v>1.1</v>
      </c>
      <c r="B14" s="68" t="s">
        <v>59</v>
      </c>
      <c r="C14" s="19" t="s">
        <v>76</v>
      </c>
      <c r="D14" s="73">
        <v>175</v>
      </c>
      <c r="E14" s="74" t="s">
        <v>72</v>
      </c>
      <c r="F14" s="67">
        <v>100</v>
      </c>
      <c r="G14" s="33"/>
      <c r="H14" s="21"/>
      <c r="I14" s="20" t="s">
        <v>38</v>
      </c>
      <c r="J14" s="22">
        <f aca="true" t="shared" si="0" ref="J14:J23">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59.25" customHeight="1">
      <c r="A15" s="71">
        <v>2</v>
      </c>
      <c r="B15" s="72" t="s">
        <v>60</v>
      </c>
      <c r="C15" s="19" t="s">
        <v>77</v>
      </c>
      <c r="D15" s="73"/>
      <c r="E15" s="74"/>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39.75" customHeight="1">
      <c r="A16" s="71">
        <v>2.1</v>
      </c>
      <c r="B16" s="68" t="s">
        <v>59</v>
      </c>
      <c r="C16" s="19" t="s">
        <v>78</v>
      </c>
      <c r="D16" s="73">
        <v>25</v>
      </c>
      <c r="E16" s="74" t="s">
        <v>72</v>
      </c>
      <c r="F16" s="67">
        <v>10</v>
      </c>
      <c r="G16" s="33"/>
      <c r="H16" s="33"/>
      <c r="I16" s="20" t="s">
        <v>38</v>
      </c>
      <c r="J16" s="22">
        <f t="shared" si="0"/>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aca="true" t="shared" si="1" ref="BA16:BA23">total_amount_ba($B$2,$D$2,D16,F16,J16,K16,M16)</f>
        <v>0</v>
      </c>
      <c r="BB16" s="64">
        <f aca="true" t="shared" si="2" ref="BB16:BB23">BA16+SUM(N16:AZ16)</f>
        <v>0</v>
      </c>
      <c r="BC16" s="30" t="str">
        <f aca="true" t="shared" si="3" ref="BC16:BC23">SpellNumber(L16,BB16)</f>
        <v>INR Zero Only</v>
      </c>
      <c r="IE16" s="32">
        <v>2</v>
      </c>
      <c r="IF16" s="32" t="s">
        <v>34</v>
      </c>
      <c r="IG16" s="32" t="s">
        <v>42</v>
      </c>
      <c r="IH16" s="32">
        <v>10</v>
      </c>
      <c r="II16" s="32" t="s">
        <v>37</v>
      </c>
    </row>
    <row r="17" spans="1:243" s="31" customFormat="1" ht="41.25">
      <c r="A17" s="71">
        <v>3</v>
      </c>
      <c r="B17" s="72" t="s">
        <v>61</v>
      </c>
      <c r="C17" s="19" t="s">
        <v>79</v>
      </c>
      <c r="D17" s="73"/>
      <c r="E17" s="74"/>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30" customHeight="1">
      <c r="A18" s="71">
        <v>3.1</v>
      </c>
      <c r="B18" s="68" t="s">
        <v>59</v>
      </c>
      <c r="C18" s="19" t="s">
        <v>80</v>
      </c>
      <c r="D18" s="73">
        <v>150</v>
      </c>
      <c r="E18" s="74" t="s">
        <v>72</v>
      </c>
      <c r="F18" s="67">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67.5" customHeight="1">
      <c r="A19" s="71">
        <v>4</v>
      </c>
      <c r="B19" s="72" t="s">
        <v>62</v>
      </c>
      <c r="C19" s="19" t="s">
        <v>81</v>
      </c>
      <c r="D19" s="73">
        <v>3</v>
      </c>
      <c r="E19" s="74" t="s">
        <v>73</v>
      </c>
      <c r="F19" s="67">
        <v>10</v>
      </c>
      <c r="G19" s="33"/>
      <c r="H19" s="33"/>
      <c r="I19" s="20" t="s">
        <v>38</v>
      </c>
      <c r="J19" s="22">
        <f t="shared" si="0"/>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4">
        <f t="shared" si="1"/>
        <v>0</v>
      </c>
      <c r="BB19" s="64">
        <f t="shared" si="2"/>
        <v>0</v>
      </c>
      <c r="BC19" s="30" t="str">
        <f t="shared" si="3"/>
        <v>INR Zero Only</v>
      </c>
      <c r="IE19" s="32">
        <v>1.02</v>
      </c>
      <c r="IF19" s="32" t="s">
        <v>40</v>
      </c>
      <c r="IG19" s="32" t="s">
        <v>41</v>
      </c>
      <c r="IH19" s="32">
        <v>213</v>
      </c>
      <c r="II19" s="32" t="s">
        <v>37</v>
      </c>
    </row>
    <row r="20" spans="1:243" s="31" customFormat="1" ht="64.5" customHeight="1">
      <c r="A20" s="71">
        <v>5</v>
      </c>
      <c r="B20" s="75" t="s">
        <v>63</v>
      </c>
      <c r="C20" s="19" t="s">
        <v>82</v>
      </c>
      <c r="D20" s="73"/>
      <c r="E20" s="74"/>
      <c r="F20" s="20"/>
      <c r="G20" s="21"/>
      <c r="H20" s="21"/>
      <c r="I20" s="20"/>
      <c r="J20" s="22"/>
      <c r="K20" s="23"/>
      <c r="L20" s="23"/>
      <c r="M20" s="24"/>
      <c r="N20" s="25"/>
      <c r="O20" s="25"/>
      <c r="P20" s="26"/>
      <c r="Q20" s="25"/>
      <c r="R20" s="25"/>
      <c r="S20" s="27"/>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8"/>
      <c r="BB20" s="29"/>
      <c r="BC20" s="30"/>
      <c r="IE20" s="32">
        <v>2</v>
      </c>
      <c r="IF20" s="32" t="s">
        <v>34</v>
      </c>
      <c r="IG20" s="32" t="s">
        <v>42</v>
      </c>
      <c r="IH20" s="32">
        <v>10</v>
      </c>
      <c r="II20" s="32" t="s">
        <v>37</v>
      </c>
    </row>
    <row r="21" spans="1:243" s="31" customFormat="1" ht="39" customHeight="1">
      <c r="A21" s="71">
        <v>5.1</v>
      </c>
      <c r="B21" s="75" t="s">
        <v>64</v>
      </c>
      <c r="C21" s="19" t="s">
        <v>83</v>
      </c>
      <c r="D21" s="70">
        <v>2</v>
      </c>
      <c r="E21" s="70" t="s">
        <v>74</v>
      </c>
      <c r="F21" s="67">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54.75">
      <c r="A22" s="71">
        <v>6</v>
      </c>
      <c r="B22" s="75" t="s">
        <v>65</v>
      </c>
      <c r="C22" s="19" t="s">
        <v>84</v>
      </c>
      <c r="D22" s="73"/>
      <c r="E22" s="74"/>
      <c r="F22" s="20"/>
      <c r="G22" s="21"/>
      <c r="H22" s="21"/>
      <c r="I22" s="20"/>
      <c r="J22" s="22"/>
      <c r="K22" s="23"/>
      <c r="L22" s="23"/>
      <c r="M22" s="24"/>
      <c r="N22" s="25"/>
      <c r="O22" s="25"/>
      <c r="P22" s="26"/>
      <c r="Q22" s="25"/>
      <c r="R22" s="25"/>
      <c r="S22" s="27"/>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c r="BB22" s="29"/>
      <c r="BC22" s="30"/>
      <c r="IE22" s="32">
        <v>1.01</v>
      </c>
      <c r="IF22" s="32" t="s">
        <v>39</v>
      </c>
      <c r="IG22" s="32" t="s">
        <v>35</v>
      </c>
      <c r="IH22" s="32">
        <v>123.223</v>
      </c>
      <c r="II22" s="32" t="s">
        <v>37</v>
      </c>
    </row>
    <row r="23" spans="1:243" s="31" customFormat="1" ht="40.5" customHeight="1">
      <c r="A23" s="71">
        <v>6.1</v>
      </c>
      <c r="B23" s="75" t="s">
        <v>66</v>
      </c>
      <c r="C23" s="19" t="s">
        <v>85</v>
      </c>
      <c r="D23" s="70">
        <v>30</v>
      </c>
      <c r="E23" s="70" t="s">
        <v>72</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41.25">
      <c r="A24" s="71">
        <v>7</v>
      </c>
      <c r="B24" s="72" t="s">
        <v>67</v>
      </c>
      <c r="C24" s="19" t="s">
        <v>86</v>
      </c>
      <c r="D24" s="73">
        <v>50</v>
      </c>
      <c r="E24" s="74" t="s">
        <v>72</v>
      </c>
      <c r="F24" s="67">
        <v>100</v>
      </c>
      <c r="G24" s="33"/>
      <c r="H24" s="21"/>
      <c r="I24" s="20" t="s">
        <v>38</v>
      </c>
      <c r="J24" s="22">
        <f>IF(I24="Less(-)",-1,1)</f>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total_amount_ba($B$2,$D$2,D24,F24,J24,K24,M24)</f>
        <v>0</v>
      </c>
      <c r="BB24" s="64">
        <f>BA24+SUM(N24:AZ24)</f>
        <v>0</v>
      </c>
      <c r="BC24" s="30" t="str">
        <f>SpellNumber(L24,BB24)</f>
        <v>INR Zero Only</v>
      </c>
      <c r="IE24" s="32">
        <v>1.01</v>
      </c>
      <c r="IF24" s="32" t="s">
        <v>39</v>
      </c>
      <c r="IG24" s="32" t="s">
        <v>35</v>
      </c>
      <c r="IH24" s="32">
        <v>123.223</v>
      </c>
      <c r="II24" s="32" t="s">
        <v>37</v>
      </c>
    </row>
    <row r="25" spans="1:243" s="31" customFormat="1" ht="54" customHeight="1">
      <c r="A25" s="74">
        <v>8</v>
      </c>
      <c r="B25" s="69" t="s">
        <v>68</v>
      </c>
      <c r="C25" s="19" t="s">
        <v>87</v>
      </c>
      <c r="D25" s="73">
        <v>2</v>
      </c>
      <c r="E25" s="74" t="s">
        <v>37</v>
      </c>
      <c r="F25" s="67">
        <v>100</v>
      </c>
      <c r="G25" s="33"/>
      <c r="H25" s="33"/>
      <c r="I25" s="20" t="s">
        <v>38</v>
      </c>
      <c r="J25" s="22">
        <f>IF(I25="Less(-)",-1,1)</f>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total_amount_ba($B$2,$D$2,D25,F25,J25,K25,M25)</f>
        <v>0</v>
      </c>
      <c r="BB25" s="64">
        <f>BA25+SUM(N25:AZ25)</f>
        <v>0</v>
      </c>
      <c r="BC25" s="30" t="str">
        <f>SpellNumber(L25,BB25)</f>
        <v>INR Zero Only</v>
      </c>
      <c r="IE25" s="32">
        <v>1.02</v>
      </c>
      <c r="IF25" s="32" t="s">
        <v>40</v>
      </c>
      <c r="IG25" s="32" t="s">
        <v>41</v>
      </c>
      <c r="IH25" s="32">
        <v>213</v>
      </c>
      <c r="II25" s="32" t="s">
        <v>37</v>
      </c>
    </row>
    <row r="26" spans="1:243" s="31" customFormat="1" ht="75" customHeight="1">
      <c r="A26" s="71">
        <v>9</v>
      </c>
      <c r="B26" s="72" t="s">
        <v>69</v>
      </c>
      <c r="C26" s="19" t="s">
        <v>88</v>
      </c>
      <c r="D26" s="73">
        <v>350</v>
      </c>
      <c r="E26" s="74" t="s">
        <v>72</v>
      </c>
      <c r="F26" s="67">
        <v>10</v>
      </c>
      <c r="G26" s="33"/>
      <c r="H26" s="33"/>
      <c r="I26" s="20" t="s">
        <v>38</v>
      </c>
      <c r="J26" s="22">
        <f>IF(I26="Less(-)",-1,1)</f>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total_amount_ba($B$2,$D$2,D26,F26,J26,K26,M26)</f>
        <v>0</v>
      </c>
      <c r="BB26" s="64">
        <f>BA26+SUM(N26:AZ26)</f>
        <v>0</v>
      </c>
      <c r="BC26" s="30" t="str">
        <f>SpellNumber(L26,BB26)</f>
        <v>INR Zero Only</v>
      </c>
      <c r="IE26" s="32">
        <v>2</v>
      </c>
      <c r="IF26" s="32" t="s">
        <v>34</v>
      </c>
      <c r="IG26" s="32" t="s">
        <v>42</v>
      </c>
      <c r="IH26" s="32">
        <v>10</v>
      </c>
      <c r="II26" s="32" t="s">
        <v>37</v>
      </c>
    </row>
    <row r="27" spans="1:243" s="31" customFormat="1" ht="57" customHeight="1">
      <c r="A27" s="71">
        <v>10</v>
      </c>
      <c r="B27" s="72" t="s">
        <v>70</v>
      </c>
      <c r="C27" s="19" t="s">
        <v>89</v>
      </c>
      <c r="D27" s="73">
        <v>100</v>
      </c>
      <c r="E27" s="74" t="s">
        <v>72</v>
      </c>
      <c r="F27" s="67">
        <v>10</v>
      </c>
      <c r="G27" s="33"/>
      <c r="H27" s="33"/>
      <c r="I27" s="20" t="s">
        <v>38</v>
      </c>
      <c r="J27" s="22">
        <f>IF(I27="Less(-)",-1,1)</f>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total_amount_ba($B$2,$D$2,D27,F27,J27,K27,M27)</f>
        <v>0</v>
      </c>
      <c r="BB27" s="64">
        <f>BA27+SUM(N27:AZ27)</f>
        <v>0</v>
      </c>
      <c r="BC27" s="30" t="str">
        <f>SpellNumber(L27,BB27)</f>
        <v>INR Zero Only</v>
      </c>
      <c r="IE27" s="32">
        <v>3</v>
      </c>
      <c r="IF27" s="32" t="s">
        <v>43</v>
      </c>
      <c r="IG27" s="32" t="s">
        <v>44</v>
      </c>
      <c r="IH27" s="32">
        <v>10</v>
      </c>
      <c r="II27" s="32" t="s">
        <v>37</v>
      </c>
    </row>
    <row r="28" spans="1:243" s="31" customFormat="1" ht="45" customHeight="1">
      <c r="A28" s="71">
        <v>11</v>
      </c>
      <c r="B28" s="72" t="s">
        <v>71</v>
      </c>
      <c r="C28" s="19" t="s">
        <v>90</v>
      </c>
      <c r="D28" s="73">
        <v>6</v>
      </c>
      <c r="E28" s="74" t="s">
        <v>37</v>
      </c>
      <c r="F28" s="67">
        <v>10</v>
      </c>
      <c r="G28" s="33"/>
      <c r="H28" s="33"/>
      <c r="I28" s="20" t="s">
        <v>38</v>
      </c>
      <c r="J28" s="22">
        <f>IF(I28="Less(-)",-1,1)</f>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4">
        <f>total_amount_ba($B$2,$D$2,D28,F28,J28,K28,M28)</f>
        <v>0</v>
      </c>
      <c r="BB28" s="64">
        <f>BA28+SUM(N28:AZ28)</f>
        <v>0</v>
      </c>
      <c r="BC28" s="30" t="str">
        <f>SpellNumber(L28,BB28)</f>
        <v>INR Zero Only</v>
      </c>
      <c r="IE28" s="32">
        <v>1.01</v>
      </c>
      <c r="IF28" s="32" t="s">
        <v>39</v>
      </c>
      <c r="IG28" s="32" t="s">
        <v>35</v>
      </c>
      <c r="IH28" s="32">
        <v>123.223</v>
      </c>
      <c r="II28" s="32" t="s">
        <v>37</v>
      </c>
    </row>
    <row r="29" spans="1:243" s="31" customFormat="1" ht="33" customHeight="1">
      <c r="A29" s="39" t="s">
        <v>46</v>
      </c>
      <c r="B29" s="40"/>
      <c r="C29" s="41"/>
      <c r="D29" s="42"/>
      <c r="E29" s="42"/>
      <c r="F29" s="42"/>
      <c r="G29" s="42"/>
      <c r="H29" s="43"/>
      <c r="I29" s="43"/>
      <c r="J29" s="43"/>
      <c r="K29" s="43"/>
      <c r="L29" s="44"/>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65">
        <f>SUM(BA13:BA28)</f>
        <v>0</v>
      </c>
      <c r="BB29" s="65">
        <f>SUM(BB13:BB28)</f>
        <v>0</v>
      </c>
      <c r="BC29" s="30" t="str">
        <f>SpellNumber($E$2,BB29)</f>
        <v>INR Zero Only</v>
      </c>
      <c r="IE29" s="32">
        <v>4</v>
      </c>
      <c r="IF29" s="32" t="s">
        <v>40</v>
      </c>
      <c r="IG29" s="32" t="s">
        <v>45</v>
      </c>
      <c r="IH29" s="32">
        <v>10</v>
      </c>
      <c r="II29" s="32" t="s">
        <v>37</v>
      </c>
    </row>
    <row r="30" spans="1:243" s="55" customFormat="1" ht="39" customHeight="1" hidden="1">
      <c r="A30" s="40" t="s">
        <v>50</v>
      </c>
      <c r="B30" s="46"/>
      <c r="C30" s="47"/>
      <c r="D30" s="48"/>
      <c r="E30" s="49" t="s">
        <v>47</v>
      </c>
      <c r="F30" s="62"/>
      <c r="G30" s="50"/>
      <c r="H30" s="51"/>
      <c r="I30" s="51"/>
      <c r="J30" s="51"/>
      <c r="K30" s="52"/>
      <c r="L30" s="53"/>
      <c r="M30" s="54"/>
      <c r="O30" s="31"/>
      <c r="P30" s="31"/>
      <c r="Q30" s="31"/>
      <c r="R30" s="31"/>
      <c r="S30" s="31"/>
      <c r="BA30" s="60">
        <f>IF(ISBLANK(F30),0,IF(E30="Excess (+)",ROUND(BA29+(BA29*F30),2),IF(E30="Less (-)",ROUND(BA29+(BA29*F30*(-1)),2),0)))</f>
        <v>0</v>
      </c>
      <c r="BB30" s="61">
        <f>ROUND(BA30,0)</f>
        <v>0</v>
      </c>
      <c r="BC30" s="30" t="str">
        <f>SpellNumber(L30,BB30)</f>
        <v> Zero Only</v>
      </c>
      <c r="IE30" s="56"/>
      <c r="IF30" s="56"/>
      <c r="IG30" s="56"/>
      <c r="IH30" s="56"/>
      <c r="II30" s="56"/>
    </row>
    <row r="31" spans="1:243" s="55" customFormat="1" ht="51" customHeight="1">
      <c r="A31" s="39" t="s">
        <v>49</v>
      </c>
      <c r="B31" s="39"/>
      <c r="C31" s="79" t="str">
        <f>SpellNumber($E$2,BB29)</f>
        <v>INR Zero Only</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1"/>
      <c r="IE31" s="56"/>
      <c r="IF31" s="56"/>
      <c r="IG31" s="56"/>
      <c r="IH31" s="56"/>
      <c r="II31" s="56"/>
    </row>
    <row r="32" spans="3:243" s="14" customFormat="1" ht="14.25">
      <c r="C32" s="57"/>
      <c r="D32" s="57"/>
      <c r="E32" s="57"/>
      <c r="F32" s="57"/>
      <c r="G32" s="57"/>
      <c r="H32" s="57"/>
      <c r="I32" s="57"/>
      <c r="J32" s="57"/>
      <c r="K32" s="57"/>
      <c r="L32" s="57"/>
      <c r="M32" s="57"/>
      <c r="O32" s="57"/>
      <c r="BA32" s="57"/>
      <c r="BC32" s="57"/>
      <c r="IE32" s="15"/>
      <c r="IF32" s="15"/>
      <c r="IG32" s="15"/>
      <c r="IH32" s="15"/>
      <c r="II32" s="15"/>
    </row>
  </sheetData>
  <sheetProtection password="EEC8" sheet="1" selectLockedCells="1"/>
  <mergeCells count="8">
    <mergeCell ref="A9:BC9"/>
    <mergeCell ref="C31:BC31"/>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type="list" allowBlank="1" showInputMessage="1" showErrorMessage="1" sqref="L27 L13 L14 L15 L16 L17 L18 L19 L20 L21 L22 L23 L24 L25 L26 L28">
      <formula1>"INR"</formula1>
    </dataValidation>
    <dataValidation allowBlank="1" showInputMessage="1" showErrorMessage="1" promptTitle="Addition / Deduction" prompt="Please Choose the correct One" sqref="J13:J28"/>
    <dataValidation type="list" showInputMessage="1" showErrorMessage="1" sqref="I13:I28">
      <formula1>"Excess(+), Less(-)"</formula1>
    </dataValidation>
    <dataValidation allowBlank="1" showInputMessage="1" showErrorMessage="1" promptTitle="Itemcode/Make" prompt="Please enter text" sqref="C13:C28"/>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 M18:M19 M21 M23:M2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2</v>
      </c>
      <c r="F6" s="88"/>
      <c r="G6" s="88"/>
      <c r="H6" s="88"/>
      <c r="I6" s="88"/>
      <c r="J6" s="88"/>
      <c r="K6" s="88"/>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2021-09-14T11:54:14Z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