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<sst xmlns="http://schemas.openxmlformats.org/spreadsheetml/2006/main" count="297" uniqueCount="101">
  <si>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</si>
  <si>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</si>
  <si>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</si>
  <si>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</si>
  <si>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</si>
  <si>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</si>
  <si>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</si>
  <si>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</si>
  <si>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</si>
  <si>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</si>
  <si>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</si>
  <si>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</si>
  <si>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</si>
  <si>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</si>
  <si>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</si>
  <si>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</si>
  <si>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</si>
  <si>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</si>
  <si>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</si>
  <si>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</si>
  <si>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</si>
  <si>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</si>
  <si>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</si>
  <si>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</si>
  <si>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</si>
  <si>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</si>
  <si>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</si>
  <si>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</si>
  <si>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</si>
  <si>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</si>
  <si>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</si>
  <si>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</si>
  <si>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</si>
  <si>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</si>
  <si>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</si>
  <si>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</si>
  <si>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</si>
  <si>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</si>
  <si>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</si>
  <si>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</si>
  <si>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</si>
  <si>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</si>
  <si>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</si>
  <si>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</si>
  <si>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</si>
  <si>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</si>
  <si>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</si>
  <si>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</si>
  <si>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CONCRETE WORK</t>
  </si>
  <si>
    <t>Providing and laying in position cement concrete of specified grade excluding the cost of centering and shuttering - All work up to plinth level :</t>
  </si>
  <si>
    <t>REINFORCED CEMENT CONCRETE</t>
  </si>
  <si>
    <t>Steel reinforcement for R.C.C. work including straightening, cutting, bending, placing in position and binding all complete above plinth level.</t>
  </si>
  <si>
    <t>Thermo-Mechanically Treated bars of grade Fe-500D or more.</t>
  </si>
  <si>
    <t>MASONRY WORK</t>
  </si>
  <si>
    <t>Cement mortar 1:6 (1 cement : 6 coarse sand)</t>
  </si>
  <si>
    <t>FINISHING</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</si>
  <si>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</si>
  <si>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</si>
  <si>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</si>
  <si>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</si>
  <si>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Demolishing brick work manually/ by mechanical means including stacking of serviceable material and disposal of unserviceable material within 50 metres lead as per direction of Engineer-in-charge.</t>
  </si>
  <si>
    <t>In cement mortar</t>
  </si>
  <si>
    <t>DRAINAGE</t>
  </si>
  <si>
    <t>With common burnt clay F.P.S. (non modular) bricks of class designation 7.5</t>
  </si>
  <si>
    <t>MINOR CIVIL MAINTENANCE WORK:</t>
  </si>
  <si>
    <t>metre</t>
  </si>
  <si>
    <t>kg</t>
  </si>
  <si>
    <t>each</t>
  </si>
  <si>
    <t>Contract No:  31/C/D3/2021-22/01</t>
  </si>
  <si>
    <t>Name of Work: Laying of CC pavement and releated drainage utility at main entrance gate-1 of IITK</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</si>
  <si>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</si>
  <si>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</si>
  <si>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</si>
  <si>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</si>
  <si>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</si>
  <si>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</si>
  <si>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Clearing jungle including uprooting of rank vegetation, grass, brush wood, trees and saplings of girth up to 30 cm measured at a height of 1 m above ground level and removal of rubbish up to a distance of 50 m outside the periphery of the area cleared.</t>
  </si>
  <si>
    <t>1:4:8 (1 Cement : 4 coarse sand (zone-III) derived from natural sources : 8 graded stone aggregate 40 mm nominal size derived from natural sources).</t>
  </si>
  <si>
    <t>Brick work with common burnt clay F.P.S. (non modular) bricks of class designation 7.5 in foundation and plinth in:</t>
  </si>
  <si>
    <t>Finishing walls with Premium Acrylic Smooth exterior paint with Silicone additives of required shade:</t>
  </si>
  <si>
    <t>New work (Two or more coats applied @ 1.43 ltr/10 sqm over and including priming coat of exterior primer applied @ 2.20 kg/10 sqm)</t>
  </si>
  <si>
    <t>Dismantling steel work manually/ by mechanical means in built up sections without dismembering and stacking within 50 metres lead as per direction of Engineer-in-charge.</t>
  </si>
  <si>
    <t>Dismantling of flexible pavement (bituminous courses) by mechanical means and disposal of dismantled material up to a lead of 1 kilometre, as per direction of Engineer-in-charge.</t>
  </si>
  <si>
    <t>ROAD WORK</t>
  </si>
  <si>
    <t>Supplying, stacking and Spreading 6 mm thick red bajri, watering and rolling complete including preparation of the surface and rolling.</t>
  </si>
  <si>
    <t>With road roller/ hand roller</t>
  </si>
  <si>
    <t>Cement concrete manufactured in automatic batching plant (RMC plant) i/c transportation to site in transit mixer</t>
  </si>
  <si>
    <t>Extra for providing and mixing hardening compound of approved quality as per manufacturer's specification in cement concrete.</t>
  </si>
  <si>
    <t>Providing and laying non-pressure NP2 class (light duty) R.C.C. pipes with collars jointed with stiff mixture of cement mortar in the proportion of 1:2 (1 cement : 2 fine sand) including testing of joints etc. complete :</t>
  </si>
  <si>
    <t>300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</si>
  <si>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</si>
  <si>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120x90 cm and 90 cm deep including C.I. cover with frame (medium duty) 500 mm internal diameter, total weight of cover and frame to be not less than 116 kg (weight of cover 58 kg and weight of frame 58 kg) :</t>
  </si>
  <si>
    <t>Extra for depth for manholes :</t>
  </si>
  <si>
    <t>Size 120x90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</si>
  <si>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</si>
  <si>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Constructing brick masonry road gully chamber 50x45x60 cm with bricks in cement mortar 1:4 (1 cement : 4 coarse sand) including 500x450 mm pre-cast R.C.C. horizontal grating with frame complete as per standard design :</t>
  </si>
  <si>
    <t>Constructing brick masonry road gully chamber 110x50x77.5 cm with bricks in cement mortar 1:4 (1 cement : 4 coarse sand) including 500x450 mm precast R.C.C. horizontal grating with frame and vertical grating complete as per standard design :</t>
  </si>
  <si>
    <t>Providing and laying non-pressure NP3 class (light duty) R.C.C. pipes with collars jointed with stiff mixture of cement mortar in the proportion of 1:2 (1 cement : 2 fine sand) including testing of joints etc. complete : 300mm dia</t>
  </si>
  <si>
    <t>litre</t>
  </si>
  <si>
    <t>Mtr.</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</si>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</sst>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0" fontId="4" fillId="0" borderId="15" xfId="59" applyNumberFormat="1" applyFont="1" applyFill="1" applyBorder="1" applyAlignment="1">
      <alignment vertical="top"/>
      <protection/>
    </xf>
    <xf numFmtId="2" fontId="58" fillId="0" borderId="15" xfId="0" applyNumberFormat="1"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vertical="top"/>
    </xf>
    <xf numFmtId="0" fontId="4" fillId="0" borderId="0" xfId="56" applyNumberFormat="1" applyFont="1" applyFill="1" applyBorder="1" applyAlignment="1">
      <alignment vertical="top"/>
      <protection/>
    </xf>
    <xf numFmtId="10" fontId="18" fillId="33" borderId="25" xfId="66" applyNumberFormat="1" applyFont="1" applyFill="1" applyBorder="1" applyAlignment="1" applyProtection="1">
      <alignment horizontal="center" vertical="top"/>
      <protection locked="0"/>
    </xf>
    <xf numFmtId="0" fontId="0" fillId="0" borderId="0" xfId="56" applyNumberFormat="1" applyFill="1" applyAlignment="1">
      <alignment vertical="top"/>
      <protection/>
    </xf>
    <xf numFmtId="0" fontId="58" fillId="0" borderId="0" xfId="0" applyFont="1" applyFill="1" applyAlignment="1">
      <alignment vertical="top"/>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4"/>
  <sheetViews>
    <sheetView showGridLines="0" view="pageBreakPreview" zoomScale="85" zoomScaleNormal="85" zoomScaleSheetLayoutView="85" zoomScalePageLayoutView="0" workbookViewId="0" topLeftCell="A37">
      <selection activeCell="D43" sqref="D43:BC4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67"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F2" s="65"/>
      <c r="J2" s="8"/>
      <c r="K2" s="8"/>
      <c r="L2" s="8"/>
      <c r="O2" s="5"/>
      <c r="P2" s="5"/>
      <c r="Q2" s="6"/>
    </row>
    <row r="3" spans="1:243" s="4" customFormat="1" ht="30.75" customHeight="1" hidden="1">
      <c r="A3" s="4" t="s">
        <v>5</v>
      </c>
      <c r="C3" s="4" t="s">
        <v>6</v>
      </c>
      <c r="F3" s="65"/>
      <c r="IE3" s="6"/>
      <c r="IF3" s="6"/>
      <c r="IG3" s="6"/>
      <c r="IH3" s="6"/>
      <c r="II3" s="6"/>
    </row>
    <row r="4" spans="1:243" s="9" customFormat="1" ht="30.75" customHeight="1">
      <c r="A4" s="75" t="s">
        <v>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75" customHeight="1">
      <c r="A5" s="75" t="s">
        <v>69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68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9" t="s">
        <v>46</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3" t="s">
        <v>70</v>
      </c>
      <c r="C13" s="33"/>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70</v>
      </c>
      <c r="IE13" s="22"/>
      <c r="IF13" s="22"/>
      <c r="IG13" s="22"/>
      <c r="IH13" s="22"/>
      <c r="II13" s="22"/>
    </row>
    <row r="14" spans="1:243" s="21" customFormat="1" ht="123.75" customHeight="1">
      <c r="A14" s="57">
        <v>1.01</v>
      </c>
      <c r="B14" s="63" t="s">
        <v>71</v>
      </c>
      <c r="C14" s="33"/>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71</v>
      </c>
      <c r="IE14" s="22"/>
      <c r="IF14" s="22"/>
      <c r="IG14" s="22"/>
      <c r="IH14" s="22"/>
      <c r="II14" s="22"/>
    </row>
    <row r="15" spans="1:243" s="21" customFormat="1" ht="42.75">
      <c r="A15" s="57">
        <v>1.02</v>
      </c>
      <c r="B15" s="63" t="s">
        <v>72</v>
      </c>
      <c r="C15" s="33"/>
      <c r="D15" s="63">
        <v>10</v>
      </c>
      <c r="E15" s="63" t="s">
        <v>45</v>
      </c>
      <c r="F15" s="68">
        <v>221.22</v>
      </c>
      <c r="G15" s="43"/>
      <c r="H15" s="37"/>
      <c r="I15" s="38" t="s">
        <v>33</v>
      </c>
      <c r="J15" s="39">
        <f aca="true" t="shared" si="0" ref="J15:J22">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 aca="true" t="shared" si="1" ref="BA15:BA22">total_amount_ba($B$2,$D$2,D15,F15,J15,K15,M15)</f>
        <v>2212.2</v>
      </c>
      <c r="BB15" s="51">
        <f aca="true" t="shared" si="2" ref="BB15:BB22">BA15+SUM(N15:AZ15)</f>
        <v>2212.2</v>
      </c>
      <c r="BC15" s="56" t="str">
        <f aca="true" t="shared" si="3" ref="BC15:BC22">SpellNumber(L15,BB15)</f>
        <v>INR  Two Thousand Two Hundred &amp; Twelve  and Paise Twenty Only</v>
      </c>
      <c r="IA15" s="21">
        <v>1.02</v>
      </c>
      <c r="IB15" s="21" t="s">
        <v>72</v>
      </c>
      <c r="ID15" s="21">
        <v>10</v>
      </c>
      <c r="IE15" s="22" t="s">
        <v>45</v>
      </c>
      <c r="IF15" s="22"/>
      <c r="IG15" s="22"/>
      <c r="IH15" s="22"/>
      <c r="II15" s="22"/>
    </row>
    <row r="16" spans="1:243" s="21" customFormat="1" ht="19.5" customHeight="1">
      <c r="A16" s="57">
        <v>1.03</v>
      </c>
      <c r="B16" s="63" t="s">
        <v>73</v>
      </c>
      <c r="C16" s="33"/>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1.03</v>
      </c>
      <c r="IB16" s="21" t="s">
        <v>73</v>
      </c>
      <c r="IE16" s="22"/>
      <c r="IF16" s="22"/>
      <c r="IG16" s="22"/>
      <c r="IH16" s="22"/>
      <c r="II16" s="22"/>
    </row>
    <row r="17" spans="1:243" s="21" customFormat="1" ht="22.5" customHeight="1">
      <c r="A17" s="57">
        <v>1.04</v>
      </c>
      <c r="B17" s="63" t="s">
        <v>74</v>
      </c>
      <c r="C17" s="33"/>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1.04</v>
      </c>
      <c r="IB17" s="21" t="s">
        <v>74</v>
      </c>
      <c r="IE17" s="22"/>
      <c r="IF17" s="22"/>
      <c r="IG17" s="22"/>
      <c r="IH17" s="22"/>
      <c r="II17" s="22"/>
    </row>
    <row r="18" spans="1:243" s="21" customFormat="1" ht="31.5" customHeight="1">
      <c r="A18" s="57">
        <v>1.05</v>
      </c>
      <c r="B18" s="63" t="s">
        <v>75</v>
      </c>
      <c r="C18" s="33"/>
      <c r="D18" s="63">
        <v>100</v>
      </c>
      <c r="E18" s="63" t="s">
        <v>65</v>
      </c>
      <c r="F18" s="64">
        <v>319.33</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31933</v>
      </c>
      <c r="BB18" s="51">
        <f t="shared" si="2"/>
        <v>31933</v>
      </c>
      <c r="BC18" s="56" t="str">
        <f t="shared" si="3"/>
        <v>INR  Thirty One Thousand Nine Hundred &amp; Thirty Three  Only</v>
      </c>
      <c r="IA18" s="21">
        <v>1.05</v>
      </c>
      <c r="IB18" s="21" t="s">
        <v>75</v>
      </c>
      <c r="ID18" s="21">
        <v>100</v>
      </c>
      <c r="IE18" s="22" t="s">
        <v>65</v>
      </c>
      <c r="IF18" s="22"/>
      <c r="IG18" s="22"/>
      <c r="IH18" s="22"/>
      <c r="II18" s="22"/>
    </row>
    <row r="19" spans="1:243" s="21" customFormat="1" ht="90.75" customHeight="1">
      <c r="A19" s="57">
        <v>1.06</v>
      </c>
      <c r="B19" s="63" t="s">
        <v>76</v>
      </c>
      <c r="C19" s="33"/>
      <c r="D19" s="63">
        <v>60</v>
      </c>
      <c r="E19" s="63" t="s">
        <v>43</v>
      </c>
      <c r="F19" s="68">
        <v>11</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660</v>
      </c>
      <c r="BB19" s="51">
        <f t="shared" si="2"/>
        <v>660</v>
      </c>
      <c r="BC19" s="56" t="str">
        <f t="shared" si="3"/>
        <v>INR  Six Hundred &amp; Sixty  Only</v>
      </c>
      <c r="IA19" s="21">
        <v>1.06</v>
      </c>
      <c r="IB19" s="21" t="s">
        <v>76</v>
      </c>
      <c r="ID19" s="21">
        <v>60</v>
      </c>
      <c r="IE19" s="22" t="s">
        <v>43</v>
      </c>
      <c r="IF19" s="22"/>
      <c r="IG19" s="22"/>
      <c r="IH19" s="22"/>
      <c r="II19" s="22"/>
    </row>
    <row r="20" spans="1:243" s="21" customFormat="1" ht="18.75" customHeight="1">
      <c r="A20" s="57">
        <v>2</v>
      </c>
      <c r="B20" s="63" t="s">
        <v>48</v>
      </c>
      <c r="C20" s="33"/>
      <c r="D20" s="70"/>
      <c r="E20" s="70"/>
      <c r="F20" s="70"/>
      <c r="G20" s="70"/>
      <c r="H20" s="70"/>
      <c r="I20" s="70"/>
      <c r="J20" s="70"/>
      <c r="K20" s="70"/>
      <c r="L20" s="70"/>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A20" s="21">
        <v>2</v>
      </c>
      <c r="IB20" s="21" t="s">
        <v>48</v>
      </c>
      <c r="IE20" s="22"/>
      <c r="IF20" s="22"/>
      <c r="IG20" s="22"/>
      <c r="IH20" s="22"/>
      <c r="II20" s="22"/>
    </row>
    <row r="21" spans="1:243" s="21" customFormat="1" ht="49.5" customHeight="1">
      <c r="A21" s="57">
        <v>2.01</v>
      </c>
      <c r="B21" s="63" t="s">
        <v>49</v>
      </c>
      <c r="C21" s="33"/>
      <c r="D21" s="70"/>
      <c r="E21" s="70"/>
      <c r="F21" s="70"/>
      <c r="G21" s="70"/>
      <c r="H21" s="70"/>
      <c r="I21" s="70"/>
      <c r="J21" s="70"/>
      <c r="K21" s="70"/>
      <c r="L21" s="70"/>
      <c r="M21" s="70"/>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IA21" s="21">
        <v>2.01</v>
      </c>
      <c r="IB21" s="21" t="s">
        <v>49</v>
      </c>
      <c r="IE21" s="22"/>
      <c r="IF21" s="22"/>
      <c r="IG21" s="22"/>
      <c r="IH21" s="22"/>
      <c r="II21" s="22"/>
    </row>
    <row r="22" spans="1:243" s="21" customFormat="1" ht="78.75">
      <c r="A22" s="57">
        <v>2.02</v>
      </c>
      <c r="B22" s="63" t="s">
        <v>77</v>
      </c>
      <c r="C22" s="33"/>
      <c r="D22" s="63">
        <v>10</v>
      </c>
      <c r="E22" s="63" t="s">
        <v>45</v>
      </c>
      <c r="F22" s="64">
        <v>5076.37</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50763.7</v>
      </c>
      <c r="BB22" s="51">
        <f t="shared" si="2"/>
        <v>50763.7</v>
      </c>
      <c r="BC22" s="56" t="str">
        <f t="shared" si="3"/>
        <v>INR  Fifty Thousand Seven Hundred &amp; Sixty Three  and Paise Seventy Only</v>
      </c>
      <c r="IA22" s="21">
        <v>2.02</v>
      </c>
      <c r="IB22" s="21" t="s">
        <v>77</v>
      </c>
      <c r="ID22" s="21">
        <v>10</v>
      </c>
      <c r="IE22" s="22" t="s">
        <v>45</v>
      </c>
      <c r="IF22" s="22"/>
      <c r="IG22" s="22"/>
      <c r="IH22" s="22"/>
      <c r="II22" s="22"/>
    </row>
    <row r="23" spans="1:243" s="21" customFormat="1" ht="15.75">
      <c r="A23" s="57">
        <v>3</v>
      </c>
      <c r="B23" s="63" t="s">
        <v>50</v>
      </c>
      <c r="C23" s="33"/>
      <c r="D23" s="70"/>
      <c r="E23" s="70"/>
      <c r="F23" s="70"/>
      <c r="G23" s="70"/>
      <c r="H23" s="70"/>
      <c r="I23" s="70"/>
      <c r="J23" s="70"/>
      <c r="K23" s="70"/>
      <c r="L23" s="70"/>
      <c r="M23" s="70"/>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IA23" s="21">
        <v>3</v>
      </c>
      <c r="IB23" s="21" t="s">
        <v>50</v>
      </c>
      <c r="IE23" s="22"/>
      <c r="IF23" s="22"/>
      <c r="IG23" s="22"/>
      <c r="IH23" s="22"/>
      <c r="II23" s="22"/>
    </row>
    <row r="24" spans="1:243" s="21" customFormat="1" ht="78.75">
      <c r="A24" s="57">
        <v>3.01</v>
      </c>
      <c r="B24" s="63" t="s">
        <v>51</v>
      </c>
      <c r="C24" s="33"/>
      <c r="D24" s="70"/>
      <c r="E24" s="70"/>
      <c r="F24" s="70"/>
      <c r="G24" s="70"/>
      <c r="H24" s="70"/>
      <c r="I24" s="70"/>
      <c r="J24" s="70"/>
      <c r="K24" s="70"/>
      <c r="L24" s="70"/>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IA24" s="21">
        <v>3.01</v>
      </c>
      <c r="IB24" s="21" t="s">
        <v>51</v>
      </c>
      <c r="IE24" s="22"/>
      <c r="IF24" s="22"/>
      <c r="IG24" s="22"/>
      <c r="IH24" s="22"/>
      <c r="II24" s="22"/>
    </row>
    <row r="25" spans="1:243" s="21" customFormat="1" ht="31.5">
      <c r="A25" s="57">
        <v>3.02</v>
      </c>
      <c r="B25" s="63" t="s">
        <v>52</v>
      </c>
      <c r="C25" s="33"/>
      <c r="D25" s="63">
        <v>100</v>
      </c>
      <c r="E25" s="63" t="s">
        <v>66</v>
      </c>
      <c r="F25" s="68">
        <v>73.21</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7321</v>
      </c>
      <c r="BB25" s="51">
        <f>BA25+SUM(N25:AZ25)</f>
        <v>7321</v>
      </c>
      <c r="BC25" s="56" t="str">
        <f>SpellNumber(L25,BB25)</f>
        <v>INR  Seven Thousand Three Hundred &amp; Twenty One  Only</v>
      </c>
      <c r="IA25" s="21">
        <v>3.02</v>
      </c>
      <c r="IB25" s="21" t="s">
        <v>52</v>
      </c>
      <c r="ID25" s="21">
        <v>100</v>
      </c>
      <c r="IE25" s="22" t="s">
        <v>66</v>
      </c>
      <c r="IF25" s="22"/>
      <c r="IG25" s="22"/>
      <c r="IH25" s="22"/>
      <c r="II25" s="22"/>
    </row>
    <row r="26" spans="1:243" s="21" customFormat="1" ht="20.25" customHeight="1">
      <c r="A26" s="57">
        <v>4</v>
      </c>
      <c r="B26" s="63" t="s">
        <v>53</v>
      </c>
      <c r="C26" s="33"/>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IA26" s="21">
        <v>4</v>
      </c>
      <c r="IB26" s="21" t="s">
        <v>53</v>
      </c>
      <c r="IE26" s="22"/>
      <c r="IF26" s="22"/>
      <c r="IG26" s="22"/>
      <c r="IH26" s="22"/>
      <c r="II26" s="22"/>
    </row>
    <row r="27" spans="1:243" s="21" customFormat="1" ht="63">
      <c r="A27" s="57">
        <v>4.01</v>
      </c>
      <c r="B27" s="63" t="s">
        <v>78</v>
      </c>
      <c r="C27" s="33"/>
      <c r="D27" s="70"/>
      <c r="E27" s="70"/>
      <c r="F27" s="70"/>
      <c r="G27" s="70"/>
      <c r="H27" s="70"/>
      <c r="I27" s="70"/>
      <c r="J27" s="70"/>
      <c r="K27" s="70"/>
      <c r="L27" s="70"/>
      <c r="M27" s="70"/>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IA27" s="21">
        <v>4.01</v>
      </c>
      <c r="IB27" s="21" t="s">
        <v>78</v>
      </c>
      <c r="IE27" s="22"/>
      <c r="IF27" s="22"/>
      <c r="IG27" s="22"/>
      <c r="IH27" s="22"/>
      <c r="II27" s="22"/>
    </row>
    <row r="28" spans="1:243" s="21" customFormat="1" ht="42.75">
      <c r="A28" s="57">
        <v>4.02</v>
      </c>
      <c r="B28" s="63" t="s">
        <v>54</v>
      </c>
      <c r="C28" s="33"/>
      <c r="D28" s="63">
        <v>1</v>
      </c>
      <c r="E28" s="63" t="s">
        <v>45</v>
      </c>
      <c r="F28" s="68">
        <v>5398.9</v>
      </c>
      <c r="G28" s="43"/>
      <c r="H28" s="37"/>
      <c r="I28" s="38" t="s">
        <v>33</v>
      </c>
      <c r="J28" s="39">
        <f>IF(I28="Less(-)",-1,1)</f>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total_amount_ba($B$2,$D$2,D28,F28,J28,K28,M28)</f>
        <v>5398.9</v>
      </c>
      <c r="BB28" s="51">
        <f>BA28+SUM(N28:AZ28)</f>
        <v>5398.9</v>
      </c>
      <c r="BC28" s="56" t="str">
        <f>SpellNumber(L28,BB28)</f>
        <v>INR  Five Thousand Three Hundred &amp; Ninety Eight  and Paise Ninety Only</v>
      </c>
      <c r="IA28" s="21">
        <v>4.02</v>
      </c>
      <c r="IB28" s="21" t="s">
        <v>54</v>
      </c>
      <c r="ID28" s="21">
        <v>1</v>
      </c>
      <c r="IE28" s="22" t="s">
        <v>45</v>
      </c>
      <c r="IF28" s="22"/>
      <c r="IG28" s="22"/>
      <c r="IH28" s="22"/>
      <c r="II28" s="22"/>
    </row>
    <row r="29" spans="1:243" s="21" customFormat="1" ht="15.75">
      <c r="A29" s="57">
        <v>5</v>
      </c>
      <c r="B29" s="63" t="s">
        <v>55</v>
      </c>
      <c r="C29" s="33"/>
      <c r="D29" s="70"/>
      <c r="E29" s="70"/>
      <c r="F29" s="70"/>
      <c r="G29" s="70"/>
      <c r="H29" s="70"/>
      <c r="I29" s="70"/>
      <c r="J29" s="70"/>
      <c r="K29" s="70"/>
      <c r="L29" s="70"/>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IA29" s="21">
        <v>5</v>
      </c>
      <c r="IB29" s="21" t="s">
        <v>55</v>
      </c>
      <c r="IE29" s="22"/>
      <c r="IF29" s="22"/>
      <c r="IG29" s="22"/>
      <c r="IH29" s="22"/>
      <c r="II29" s="22"/>
    </row>
    <row r="30" spans="1:243" s="21" customFormat="1" ht="47.25">
      <c r="A30" s="57">
        <v>5.01</v>
      </c>
      <c r="B30" s="63" t="s">
        <v>79</v>
      </c>
      <c r="C30" s="33"/>
      <c r="D30" s="70"/>
      <c r="E30" s="70"/>
      <c r="F30" s="70"/>
      <c r="G30" s="70"/>
      <c r="H30" s="70"/>
      <c r="I30" s="70"/>
      <c r="J30" s="70"/>
      <c r="K30" s="70"/>
      <c r="L30" s="70"/>
      <c r="M30" s="70"/>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IA30" s="21">
        <v>5.01</v>
      </c>
      <c r="IB30" s="21" t="s">
        <v>79</v>
      </c>
      <c r="IE30" s="22"/>
      <c r="IF30" s="22"/>
      <c r="IG30" s="22"/>
      <c r="IH30" s="22"/>
      <c r="II30" s="22"/>
    </row>
    <row r="31" spans="1:243" s="21" customFormat="1" ht="63">
      <c r="A31" s="57">
        <v>5.02</v>
      </c>
      <c r="B31" s="63" t="s">
        <v>80</v>
      </c>
      <c r="C31" s="33"/>
      <c r="D31" s="63">
        <v>50</v>
      </c>
      <c r="E31" s="63" t="s">
        <v>43</v>
      </c>
      <c r="F31" s="68">
        <v>141.3</v>
      </c>
      <c r="G31" s="43"/>
      <c r="H31" s="37"/>
      <c r="I31" s="38" t="s">
        <v>33</v>
      </c>
      <c r="J31" s="39">
        <f>IF(I31="Less(-)",-1,1)</f>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total_amount_ba($B$2,$D$2,D31,F31,J31,K31,M31)</f>
        <v>7065</v>
      </c>
      <c r="BB31" s="51">
        <f>BA31+SUM(N31:AZ31)</f>
        <v>7065</v>
      </c>
      <c r="BC31" s="56" t="str">
        <f>SpellNumber(L31,BB31)</f>
        <v>INR  Seven Thousand  &amp;Sixty Five  Only</v>
      </c>
      <c r="IA31" s="21">
        <v>5.02</v>
      </c>
      <c r="IB31" s="21" t="s">
        <v>80</v>
      </c>
      <c r="ID31" s="21">
        <v>50</v>
      </c>
      <c r="IE31" s="22" t="s">
        <v>43</v>
      </c>
      <c r="IF31" s="22"/>
      <c r="IG31" s="22"/>
      <c r="IH31" s="22"/>
      <c r="II31" s="22"/>
    </row>
    <row r="32" spans="1:243" s="21" customFormat="1" ht="15.75">
      <c r="A32" s="57">
        <v>6</v>
      </c>
      <c r="B32" s="63" t="s">
        <v>56</v>
      </c>
      <c r="C32" s="33"/>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A32" s="21">
        <v>6</v>
      </c>
      <c r="IB32" s="21" t="s">
        <v>56</v>
      </c>
      <c r="IE32" s="22"/>
      <c r="IF32" s="22"/>
      <c r="IG32" s="22"/>
      <c r="IH32" s="22"/>
      <c r="II32" s="22"/>
    </row>
    <row r="33" spans="1:243" s="21" customFormat="1" ht="109.5" customHeight="1">
      <c r="A33" s="57">
        <v>6.01</v>
      </c>
      <c r="B33" s="63" t="s">
        <v>57</v>
      </c>
      <c r="C33" s="33"/>
      <c r="D33" s="70"/>
      <c r="E33" s="70"/>
      <c r="F33" s="70"/>
      <c r="G33" s="70"/>
      <c r="H33" s="70"/>
      <c r="I33" s="70"/>
      <c r="J33" s="70"/>
      <c r="K33" s="70"/>
      <c r="L33" s="70"/>
      <c r="M33" s="70"/>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IA33" s="21">
        <v>6.01</v>
      </c>
      <c r="IB33" s="21" t="s">
        <v>57</v>
      </c>
      <c r="IE33" s="22"/>
      <c r="IF33" s="22"/>
      <c r="IG33" s="22"/>
      <c r="IH33" s="22"/>
      <c r="II33" s="22"/>
    </row>
    <row r="34" spans="1:243" s="21" customFormat="1" ht="42.75">
      <c r="A34" s="57">
        <v>6.02</v>
      </c>
      <c r="B34" s="63" t="s">
        <v>58</v>
      </c>
      <c r="C34" s="33"/>
      <c r="D34" s="63">
        <v>10</v>
      </c>
      <c r="E34" s="63" t="s">
        <v>43</v>
      </c>
      <c r="F34" s="68">
        <v>376.68</v>
      </c>
      <c r="G34" s="43"/>
      <c r="H34" s="37"/>
      <c r="I34" s="38" t="s">
        <v>33</v>
      </c>
      <c r="J34" s="39">
        <f>IF(I34="Less(-)",-1,1)</f>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total_amount_ba($B$2,$D$2,D34,F34,J34,K34,M34)</f>
        <v>3766.8</v>
      </c>
      <c r="BB34" s="51">
        <f>BA34+SUM(N34:AZ34)</f>
        <v>3766.8</v>
      </c>
      <c r="BC34" s="56" t="str">
        <f>SpellNumber(L34,BB34)</f>
        <v>INR  Three Thousand Seven Hundred &amp; Sixty Six  and Paise Eighty Only</v>
      </c>
      <c r="IA34" s="21">
        <v>6.02</v>
      </c>
      <c r="IB34" s="21" t="s">
        <v>58</v>
      </c>
      <c r="ID34" s="21">
        <v>10</v>
      </c>
      <c r="IE34" s="22" t="s">
        <v>43</v>
      </c>
      <c r="IF34" s="22"/>
      <c r="IG34" s="22"/>
      <c r="IH34" s="22"/>
      <c r="II34" s="22"/>
    </row>
    <row r="35" spans="1:243" s="21" customFormat="1" ht="15.75">
      <c r="A35" s="57">
        <v>7</v>
      </c>
      <c r="B35" s="63" t="s">
        <v>59</v>
      </c>
      <c r="C35" s="33"/>
      <c r="D35" s="70"/>
      <c r="E35" s="70"/>
      <c r="F35" s="70"/>
      <c r="G35" s="70"/>
      <c r="H35" s="70"/>
      <c r="I35" s="70"/>
      <c r="J35" s="70"/>
      <c r="K35" s="70"/>
      <c r="L35" s="70"/>
      <c r="M35" s="70"/>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IA35" s="21">
        <v>7</v>
      </c>
      <c r="IB35" s="21" t="s">
        <v>59</v>
      </c>
      <c r="IE35" s="22"/>
      <c r="IF35" s="22"/>
      <c r="IG35" s="22"/>
      <c r="IH35" s="22"/>
      <c r="II35" s="22"/>
    </row>
    <row r="36" spans="1:243" s="21" customFormat="1" ht="94.5">
      <c r="A36" s="57">
        <v>7.01</v>
      </c>
      <c r="B36" s="63" t="s">
        <v>60</v>
      </c>
      <c r="C36" s="33"/>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7.01</v>
      </c>
      <c r="IB36" s="21" t="s">
        <v>60</v>
      </c>
      <c r="IE36" s="22"/>
      <c r="IF36" s="22"/>
      <c r="IG36" s="22"/>
      <c r="IH36" s="22"/>
      <c r="II36" s="22"/>
    </row>
    <row r="37" spans="1:243" s="21" customFormat="1" ht="42.75">
      <c r="A37" s="57">
        <v>7.02</v>
      </c>
      <c r="B37" s="63" t="s">
        <v>61</v>
      </c>
      <c r="C37" s="33"/>
      <c r="D37" s="63">
        <v>1</v>
      </c>
      <c r="E37" s="63" t="s">
        <v>45</v>
      </c>
      <c r="F37" s="64">
        <v>1288.82</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1288.82</v>
      </c>
      <c r="BB37" s="51">
        <f>BA37+SUM(N37:AZ37)</f>
        <v>1288.82</v>
      </c>
      <c r="BC37" s="56" t="str">
        <f>SpellNumber(L37,BB37)</f>
        <v>INR  One Thousand Two Hundred &amp; Eighty Eight  and Paise Eighty Two Only</v>
      </c>
      <c r="IA37" s="21">
        <v>7.02</v>
      </c>
      <c r="IB37" s="21" t="s">
        <v>61</v>
      </c>
      <c r="ID37" s="21">
        <v>1</v>
      </c>
      <c r="IE37" s="22" t="s">
        <v>45</v>
      </c>
      <c r="IF37" s="22"/>
      <c r="IG37" s="22"/>
      <c r="IH37" s="22"/>
      <c r="II37" s="22"/>
    </row>
    <row r="38" spans="1:243" s="21" customFormat="1" ht="78.75">
      <c r="A38" s="57">
        <v>7.03</v>
      </c>
      <c r="B38" s="63" t="s">
        <v>81</v>
      </c>
      <c r="C38" s="33"/>
      <c r="D38" s="63">
        <v>10</v>
      </c>
      <c r="E38" s="63" t="s">
        <v>66</v>
      </c>
      <c r="F38" s="68">
        <v>2.41</v>
      </c>
      <c r="G38" s="43"/>
      <c r="H38" s="37"/>
      <c r="I38" s="38" t="s">
        <v>33</v>
      </c>
      <c r="J38" s="39">
        <f>IF(I38="Less(-)",-1,1)</f>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total_amount_ba($B$2,$D$2,D38,F38,J38,K38,M38)</f>
        <v>24.1</v>
      </c>
      <c r="BB38" s="51">
        <f>BA38+SUM(N38:AZ38)</f>
        <v>24.1</v>
      </c>
      <c r="BC38" s="56" t="str">
        <f>SpellNumber(L38,BB38)</f>
        <v>INR  Twenty Four and Paise Ten Only</v>
      </c>
      <c r="IA38" s="21">
        <v>7.03</v>
      </c>
      <c r="IB38" s="21" t="s">
        <v>81</v>
      </c>
      <c r="ID38" s="21">
        <v>10</v>
      </c>
      <c r="IE38" s="22" t="s">
        <v>66</v>
      </c>
      <c r="IF38" s="22"/>
      <c r="IG38" s="22"/>
      <c r="IH38" s="22"/>
      <c r="II38" s="22"/>
    </row>
    <row r="39" spans="1:243" s="21" customFormat="1" ht="94.5">
      <c r="A39" s="57">
        <v>7.04</v>
      </c>
      <c r="B39" s="63" t="s">
        <v>82</v>
      </c>
      <c r="C39" s="33"/>
      <c r="D39" s="63">
        <v>54</v>
      </c>
      <c r="E39" s="63" t="s">
        <v>45</v>
      </c>
      <c r="F39" s="68">
        <v>281.67</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15210.18</v>
      </c>
      <c r="BB39" s="51">
        <f>BA39+SUM(N39:AZ39)</f>
        <v>15210.18</v>
      </c>
      <c r="BC39" s="56" t="str">
        <f>SpellNumber(L39,BB39)</f>
        <v>INR  Fifteen Thousand Two Hundred &amp; Ten  and Paise Eighteen Only</v>
      </c>
      <c r="IA39" s="21">
        <v>7.04</v>
      </c>
      <c r="IB39" s="21" t="s">
        <v>82</v>
      </c>
      <c r="ID39" s="21">
        <v>54</v>
      </c>
      <c r="IE39" s="22" t="s">
        <v>45</v>
      </c>
      <c r="IF39" s="22"/>
      <c r="IG39" s="22"/>
      <c r="IH39" s="22"/>
      <c r="II39" s="22"/>
    </row>
    <row r="40" spans="1:243" s="21" customFormat="1" ht="15.75">
      <c r="A40" s="57">
        <v>8</v>
      </c>
      <c r="B40" s="63" t="s">
        <v>83</v>
      </c>
      <c r="C40" s="33"/>
      <c r="D40" s="70"/>
      <c r="E40" s="70"/>
      <c r="F40" s="70"/>
      <c r="G40" s="70"/>
      <c r="H40" s="70"/>
      <c r="I40" s="70"/>
      <c r="J40" s="70"/>
      <c r="K40" s="70"/>
      <c r="L40" s="70"/>
      <c r="M40" s="70"/>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IA40" s="21">
        <v>8</v>
      </c>
      <c r="IB40" s="21" t="s">
        <v>83</v>
      </c>
      <c r="IE40" s="22"/>
      <c r="IF40" s="22"/>
      <c r="IG40" s="22"/>
      <c r="IH40" s="22"/>
      <c r="II40" s="22"/>
    </row>
    <row r="41" spans="1:243" s="21" customFormat="1" ht="63">
      <c r="A41" s="57">
        <v>8.01</v>
      </c>
      <c r="B41" s="63" t="s">
        <v>84</v>
      </c>
      <c r="C41" s="33"/>
      <c r="D41" s="70"/>
      <c r="E41" s="70"/>
      <c r="F41" s="70"/>
      <c r="G41" s="70"/>
      <c r="H41" s="70"/>
      <c r="I41" s="70"/>
      <c r="J41" s="70"/>
      <c r="K41" s="70"/>
      <c r="L41" s="70"/>
      <c r="M41" s="70"/>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IA41" s="21">
        <v>8.01</v>
      </c>
      <c r="IB41" s="21" t="s">
        <v>84</v>
      </c>
      <c r="IE41" s="22"/>
      <c r="IF41" s="22"/>
      <c r="IG41" s="22"/>
      <c r="IH41" s="22"/>
      <c r="II41" s="22"/>
    </row>
    <row r="42" spans="1:243" s="21" customFormat="1" ht="28.5">
      <c r="A42" s="57">
        <v>8.02</v>
      </c>
      <c r="B42" s="63" t="s">
        <v>85</v>
      </c>
      <c r="C42" s="33"/>
      <c r="D42" s="63">
        <v>200</v>
      </c>
      <c r="E42" s="63" t="s">
        <v>43</v>
      </c>
      <c r="F42" s="64">
        <v>17.45</v>
      </c>
      <c r="G42" s="43"/>
      <c r="H42" s="37"/>
      <c r="I42" s="38" t="s">
        <v>33</v>
      </c>
      <c r="J42" s="39">
        <f>IF(I42="Less(-)",-1,1)</f>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total_amount_ba($B$2,$D$2,D42,F42,J42,K42,M42)</f>
        <v>3490</v>
      </c>
      <c r="BB42" s="51">
        <f>BA42+SUM(N42:AZ42)</f>
        <v>3490</v>
      </c>
      <c r="BC42" s="56" t="str">
        <f>SpellNumber(L42,BB42)</f>
        <v>INR  Three Thousand Four Hundred &amp; Ninety  Only</v>
      </c>
      <c r="IA42" s="21">
        <v>8.02</v>
      </c>
      <c r="IB42" s="21" t="s">
        <v>85</v>
      </c>
      <c r="ID42" s="21">
        <v>200</v>
      </c>
      <c r="IE42" s="22" t="s">
        <v>43</v>
      </c>
      <c r="IF42" s="22"/>
      <c r="IG42" s="22"/>
      <c r="IH42" s="22"/>
      <c r="II42" s="22"/>
    </row>
    <row r="43" spans="1:243" s="21" customFormat="1" ht="293.25" customHeight="1">
      <c r="A43" s="57">
        <v>8.03</v>
      </c>
      <c r="B43" s="63" t="s">
        <v>100</v>
      </c>
      <c r="C43" s="33"/>
      <c r="D43" s="70"/>
      <c r="E43" s="70"/>
      <c r="F43" s="70"/>
      <c r="G43" s="70"/>
      <c r="H43" s="70"/>
      <c r="I43" s="70"/>
      <c r="J43" s="70"/>
      <c r="K43" s="70"/>
      <c r="L43" s="70"/>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IA43" s="21">
        <v>8.03</v>
      </c>
      <c r="IB43" s="21" t="s">
        <v>100</v>
      </c>
      <c r="IE43" s="22"/>
      <c r="IF43" s="22"/>
      <c r="IG43" s="22"/>
      <c r="IH43" s="22"/>
      <c r="II43" s="22"/>
    </row>
    <row r="44" spans="1:243" s="21" customFormat="1" ht="63">
      <c r="A44" s="57">
        <v>8.04</v>
      </c>
      <c r="B44" s="63" t="s">
        <v>86</v>
      </c>
      <c r="C44" s="33"/>
      <c r="D44" s="63">
        <v>108</v>
      </c>
      <c r="E44" s="63" t="s">
        <v>45</v>
      </c>
      <c r="F44" s="68">
        <v>8026.09</v>
      </c>
      <c r="G44" s="43"/>
      <c r="H44" s="37"/>
      <c r="I44" s="38" t="s">
        <v>33</v>
      </c>
      <c r="J44" s="39">
        <f>IF(I44="Less(-)",-1,1)</f>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total_amount_ba($B$2,$D$2,D44,F44,J44,K44,M44)</f>
        <v>866817.72</v>
      </c>
      <c r="BB44" s="51">
        <f>BA44+SUM(N44:AZ44)</f>
        <v>866817.72</v>
      </c>
      <c r="BC44" s="56" t="str">
        <f>SpellNumber(L44,BB44)</f>
        <v>INR  Eight Lakh Sixty Six Thousand Eight Hundred &amp; Seventeen  and Paise Seventy Two Only</v>
      </c>
      <c r="IA44" s="21">
        <v>8.04</v>
      </c>
      <c r="IB44" s="21" t="s">
        <v>86</v>
      </c>
      <c r="ID44" s="21">
        <v>108</v>
      </c>
      <c r="IE44" s="22" t="s">
        <v>45</v>
      </c>
      <c r="IF44" s="22"/>
      <c r="IG44" s="22"/>
      <c r="IH44" s="22"/>
      <c r="II44" s="22"/>
    </row>
    <row r="45" spans="1:243" s="21" customFormat="1" ht="48.75" customHeight="1">
      <c r="A45" s="57">
        <v>8.05</v>
      </c>
      <c r="B45" s="63" t="s">
        <v>87</v>
      </c>
      <c r="C45" s="33"/>
      <c r="D45" s="63">
        <v>10</v>
      </c>
      <c r="E45" s="63" t="s">
        <v>98</v>
      </c>
      <c r="F45" s="68">
        <v>44.59</v>
      </c>
      <c r="G45" s="43"/>
      <c r="H45" s="37"/>
      <c r="I45" s="38" t="s">
        <v>33</v>
      </c>
      <c r="J45" s="39">
        <f>IF(I45="Less(-)",-1,1)</f>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total_amount_ba($B$2,$D$2,D45,F45,J45,K45,M45)</f>
        <v>445.9</v>
      </c>
      <c r="BB45" s="51">
        <f>BA45+SUM(N45:AZ45)</f>
        <v>445.9</v>
      </c>
      <c r="BC45" s="56" t="str">
        <f>SpellNumber(L45,BB45)</f>
        <v>INR  Four Hundred &amp; Forty Five  and Paise Ninety Only</v>
      </c>
      <c r="IA45" s="21">
        <v>8.05</v>
      </c>
      <c r="IB45" s="21" t="s">
        <v>87</v>
      </c>
      <c r="ID45" s="21">
        <v>10</v>
      </c>
      <c r="IE45" s="22" t="s">
        <v>98</v>
      </c>
      <c r="IF45" s="22"/>
      <c r="IG45" s="22"/>
      <c r="IH45" s="22"/>
      <c r="II45" s="22"/>
    </row>
    <row r="46" spans="1:243" s="21" customFormat="1" ht="15.75">
      <c r="A46" s="57">
        <v>9</v>
      </c>
      <c r="B46" s="63" t="s">
        <v>62</v>
      </c>
      <c r="C46" s="33"/>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9</v>
      </c>
      <c r="IB46" s="21" t="s">
        <v>62</v>
      </c>
      <c r="IE46" s="22"/>
      <c r="IF46" s="22"/>
      <c r="IG46" s="22"/>
      <c r="IH46" s="22"/>
      <c r="II46" s="22"/>
    </row>
    <row r="47" spans="1:243" s="21" customFormat="1" ht="94.5">
      <c r="A47" s="62">
        <v>9.01</v>
      </c>
      <c r="B47" s="63" t="s">
        <v>88</v>
      </c>
      <c r="C47" s="33"/>
      <c r="D47" s="70"/>
      <c r="E47" s="70"/>
      <c r="F47" s="70"/>
      <c r="G47" s="70"/>
      <c r="H47" s="70"/>
      <c r="I47" s="70"/>
      <c r="J47" s="70"/>
      <c r="K47" s="70"/>
      <c r="L47" s="70"/>
      <c r="M47" s="70"/>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IA47" s="21">
        <v>9.01</v>
      </c>
      <c r="IB47" s="21" t="s">
        <v>88</v>
      </c>
      <c r="IE47" s="22"/>
      <c r="IF47" s="22"/>
      <c r="IG47" s="22"/>
      <c r="IH47" s="22"/>
      <c r="II47" s="22"/>
    </row>
    <row r="48" spans="1:243" s="21" customFormat="1" ht="42.75">
      <c r="A48" s="57">
        <v>9.02</v>
      </c>
      <c r="B48" s="63" t="s">
        <v>89</v>
      </c>
      <c r="C48" s="33"/>
      <c r="D48" s="63">
        <v>60</v>
      </c>
      <c r="E48" s="63" t="s">
        <v>65</v>
      </c>
      <c r="F48" s="68">
        <v>757.26</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45435.6</v>
      </c>
      <c r="BB48" s="51">
        <f>BA48+SUM(N48:AZ48)</f>
        <v>45435.6</v>
      </c>
      <c r="BC48" s="56" t="str">
        <f>SpellNumber(L48,BB48)</f>
        <v>INR  Forty Five Thousand Four Hundred &amp; Thirty Five  and Paise Sixty Only</v>
      </c>
      <c r="IA48" s="21">
        <v>9.02</v>
      </c>
      <c r="IB48" s="21" t="s">
        <v>89</v>
      </c>
      <c r="ID48" s="21">
        <v>60</v>
      </c>
      <c r="IE48" s="22" t="s">
        <v>65</v>
      </c>
      <c r="IF48" s="22"/>
      <c r="IG48" s="22"/>
      <c r="IH48" s="22"/>
      <c r="II48" s="22"/>
    </row>
    <row r="49" spans="1:243" s="21" customFormat="1" ht="299.25">
      <c r="A49" s="57">
        <v>9.03</v>
      </c>
      <c r="B49" s="63" t="s">
        <v>90</v>
      </c>
      <c r="C49" s="33"/>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IA49" s="21">
        <v>9.03</v>
      </c>
      <c r="IB49" s="21" t="s">
        <v>90</v>
      </c>
      <c r="IE49" s="22"/>
      <c r="IF49" s="22"/>
      <c r="IG49" s="22"/>
      <c r="IH49" s="22"/>
      <c r="II49" s="22"/>
    </row>
    <row r="50" spans="1:243" s="21" customFormat="1" ht="110.25">
      <c r="A50" s="57">
        <v>9.04</v>
      </c>
      <c r="B50" s="63" t="s">
        <v>91</v>
      </c>
      <c r="C50" s="33"/>
      <c r="D50" s="70"/>
      <c r="E50" s="70"/>
      <c r="F50" s="70"/>
      <c r="G50" s="70"/>
      <c r="H50" s="70"/>
      <c r="I50" s="70"/>
      <c r="J50" s="70"/>
      <c r="K50" s="70"/>
      <c r="L50" s="70"/>
      <c r="M50" s="70"/>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IA50" s="21">
        <v>9.04</v>
      </c>
      <c r="IB50" s="21" t="s">
        <v>91</v>
      </c>
      <c r="IE50" s="22"/>
      <c r="IF50" s="22"/>
      <c r="IG50" s="22"/>
      <c r="IH50" s="22"/>
      <c r="II50" s="22"/>
    </row>
    <row r="51" spans="1:243" s="21" customFormat="1" ht="47.25">
      <c r="A51" s="57">
        <v>9.05</v>
      </c>
      <c r="B51" s="63" t="s">
        <v>63</v>
      </c>
      <c r="C51" s="33"/>
      <c r="D51" s="63">
        <v>8</v>
      </c>
      <c r="E51" s="63" t="s">
        <v>67</v>
      </c>
      <c r="F51" s="68">
        <v>20113.68</v>
      </c>
      <c r="G51" s="43"/>
      <c r="H51" s="37"/>
      <c r="I51" s="38" t="s">
        <v>33</v>
      </c>
      <c r="J51" s="39">
        <f>IF(I51="Less(-)",-1,1)</f>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total_amount_ba($B$2,$D$2,D51,F51,J51,K51,M51)</f>
        <v>160909.44</v>
      </c>
      <c r="BB51" s="51">
        <f>BA51+SUM(N51:AZ51)</f>
        <v>160909.44</v>
      </c>
      <c r="BC51" s="56" t="str">
        <f>SpellNumber(L51,BB51)</f>
        <v>INR  One Lakh Sixty Thousand Nine Hundred &amp; Nine  and Paise Forty Four Only</v>
      </c>
      <c r="IA51" s="21">
        <v>9.05</v>
      </c>
      <c r="IB51" s="21" t="s">
        <v>63</v>
      </c>
      <c r="ID51" s="21">
        <v>8</v>
      </c>
      <c r="IE51" s="22" t="s">
        <v>67</v>
      </c>
      <c r="IF51" s="22"/>
      <c r="IG51" s="22"/>
      <c r="IH51" s="22"/>
      <c r="II51" s="22"/>
    </row>
    <row r="52" spans="1:243" s="21" customFormat="1" ht="15.75">
      <c r="A52" s="57">
        <v>9.06</v>
      </c>
      <c r="B52" s="63" t="s">
        <v>92</v>
      </c>
      <c r="C52" s="33"/>
      <c r="D52" s="70"/>
      <c r="E52" s="70"/>
      <c r="F52" s="70"/>
      <c r="G52" s="70"/>
      <c r="H52" s="70"/>
      <c r="I52" s="70"/>
      <c r="J52" s="70"/>
      <c r="K52" s="70"/>
      <c r="L52" s="70"/>
      <c r="M52" s="70"/>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IA52" s="21">
        <v>9.06</v>
      </c>
      <c r="IB52" s="21" t="s">
        <v>92</v>
      </c>
      <c r="IE52" s="22"/>
      <c r="IF52" s="22"/>
      <c r="IG52" s="22"/>
      <c r="IH52" s="22"/>
      <c r="II52" s="22"/>
    </row>
    <row r="53" spans="1:243" s="21" customFormat="1" ht="15.75">
      <c r="A53" s="57">
        <v>9.07</v>
      </c>
      <c r="B53" s="63" t="s">
        <v>93</v>
      </c>
      <c r="C53" s="33"/>
      <c r="D53" s="70"/>
      <c r="E53" s="70"/>
      <c r="F53" s="70"/>
      <c r="G53" s="70"/>
      <c r="H53" s="70"/>
      <c r="I53" s="70"/>
      <c r="J53" s="70"/>
      <c r="K53" s="70"/>
      <c r="L53" s="70"/>
      <c r="M53" s="70"/>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IA53" s="21">
        <v>9.07</v>
      </c>
      <c r="IB53" s="21" t="s">
        <v>93</v>
      </c>
      <c r="IE53" s="22"/>
      <c r="IF53" s="22"/>
      <c r="IG53" s="22"/>
      <c r="IH53" s="22"/>
      <c r="II53" s="22"/>
    </row>
    <row r="54" spans="1:243" s="21" customFormat="1" ht="47.25">
      <c r="A54" s="57">
        <v>9.08</v>
      </c>
      <c r="B54" s="63" t="s">
        <v>63</v>
      </c>
      <c r="C54" s="33"/>
      <c r="D54" s="63">
        <v>2</v>
      </c>
      <c r="E54" s="63" t="s">
        <v>65</v>
      </c>
      <c r="F54" s="64">
        <v>7886.54</v>
      </c>
      <c r="G54" s="43"/>
      <c r="H54" s="37"/>
      <c r="I54" s="38" t="s">
        <v>33</v>
      </c>
      <c r="J54" s="39">
        <f>IF(I54="Less(-)",-1,1)</f>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total_amount_ba($B$2,$D$2,D54,F54,J54,K54,M54)</f>
        <v>15773.08</v>
      </c>
      <c r="BB54" s="51">
        <f>BA54+SUM(N54:AZ54)</f>
        <v>15773.08</v>
      </c>
      <c r="BC54" s="56" t="str">
        <f>SpellNumber(L54,BB54)</f>
        <v>INR  Fifteen Thousand Seven Hundred &amp; Seventy Three  and Paise Eight Only</v>
      </c>
      <c r="IA54" s="21">
        <v>9.08</v>
      </c>
      <c r="IB54" s="21" t="s">
        <v>63</v>
      </c>
      <c r="ID54" s="21">
        <v>2</v>
      </c>
      <c r="IE54" s="22" t="s">
        <v>65</v>
      </c>
      <c r="IF54" s="22"/>
      <c r="IG54" s="22"/>
      <c r="IH54" s="22"/>
      <c r="II54" s="22"/>
    </row>
    <row r="55" spans="1:243" s="21" customFormat="1" ht="293.25" customHeight="1">
      <c r="A55" s="57">
        <v>9.09</v>
      </c>
      <c r="B55" s="63" t="s">
        <v>94</v>
      </c>
      <c r="C55" s="33"/>
      <c r="D55" s="63">
        <v>8</v>
      </c>
      <c r="E55" s="63" t="s">
        <v>67</v>
      </c>
      <c r="F55" s="68">
        <v>406.01</v>
      </c>
      <c r="G55" s="43"/>
      <c r="H55" s="37"/>
      <c r="I55" s="38" t="s">
        <v>33</v>
      </c>
      <c r="J55" s="39">
        <f>IF(I55="Less(-)",-1,1)</f>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total_amount_ba($B$2,$D$2,D55,F55,J55,K55,M55)</f>
        <v>3248.08</v>
      </c>
      <c r="BB55" s="51">
        <f>BA55+SUM(N55:AZ55)</f>
        <v>3248.08</v>
      </c>
      <c r="BC55" s="56" t="str">
        <f>SpellNumber(L55,BB55)</f>
        <v>INR  Three Thousand Two Hundred &amp; Forty Eight  and Paise Eight Only</v>
      </c>
      <c r="IA55" s="21">
        <v>9.09</v>
      </c>
      <c r="IB55" s="21" t="s">
        <v>94</v>
      </c>
      <c r="ID55" s="21">
        <v>8</v>
      </c>
      <c r="IE55" s="22" t="s">
        <v>67</v>
      </c>
      <c r="IF55" s="22"/>
      <c r="IG55" s="22"/>
      <c r="IH55" s="22"/>
      <c r="II55" s="22"/>
    </row>
    <row r="56" spans="1:243" s="21" customFormat="1" ht="110.25">
      <c r="A56" s="62">
        <v>9.1</v>
      </c>
      <c r="B56" s="63" t="s">
        <v>95</v>
      </c>
      <c r="C56" s="33"/>
      <c r="D56" s="70"/>
      <c r="E56" s="70"/>
      <c r="F56" s="70"/>
      <c r="G56" s="70"/>
      <c r="H56" s="70"/>
      <c r="I56" s="70"/>
      <c r="J56" s="70"/>
      <c r="K56" s="70"/>
      <c r="L56" s="70"/>
      <c r="M56" s="70"/>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IA56" s="21">
        <v>9.1</v>
      </c>
      <c r="IB56" s="21" t="s">
        <v>95</v>
      </c>
      <c r="IE56" s="22"/>
      <c r="IF56" s="22"/>
      <c r="IG56" s="22"/>
      <c r="IH56" s="22"/>
      <c r="II56" s="22"/>
    </row>
    <row r="57" spans="1:243" s="21" customFormat="1" ht="47.25">
      <c r="A57" s="62">
        <v>9.11</v>
      </c>
      <c r="B57" s="63" t="s">
        <v>63</v>
      </c>
      <c r="C57" s="33"/>
      <c r="D57" s="63">
        <v>1</v>
      </c>
      <c r="E57" s="63" t="s">
        <v>67</v>
      </c>
      <c r="F57" s="68">
        <v>4567.88</v>
      </c>
      <c r="G57" s="43"/>
      <c r="H57" s="37"/>
      <c r="I57" s="38" t="s">
        <v>33</v>
      </c>
      <c r="J57" s="39">
        <f>IF(I57="Less(-)",-1,1)</f>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total_amount_ba($B$2,$D$2,D57,F57,J57,K57,M57)</f>
        <v>4567.88</v>
      </c>
      <c r="BB57" s="51">
        <f>BA57+SUM(N57:AZ57)</f>
        <v>4567.88</v>
      </c>
      <c r="BC57" s="56" t="str">
        <f>SpellNumber(L57,BB57)</f>
        <v>INR  Four Thousand Five Hundred &amp; Sixty Seven  and Paise Eighty Eight Only</v>
      </c>
      <c r="IA57" s="21">
        <v>9.11</v>
      </c>
      <c r="IB57" s="21" t="s">
        <v>63</v>
      </c>
      <c r="ID57" s="21">
        <v>1</v>
      </c>
      <c r="IE57" s="22" t="s">
        <v>67</v>
      </c>
      <c r="IF57" s="22"/>
      <c r="IG57" s="22"/>
      <c r="IH57" s="22"/>
      <c r="II57" s="22"/>
    </row>
    <row r="58" spans="1:243" s="21" customFormat="1" ht="78" customHeight="1">
      <c r="A58" s="57">
        <v>9.12</v>
      </c>
      <c r="B58" s="63" t="s">
        <v>96</v>
      </c>
      <c r="C58" s="33"/>
      <c r="D58" s="70"/>
      <c r="E58" s="70"/>
      <c r="F58" s="70"/>
      <c r="G58" s="70"/>
      <c r="H58" s="70"/>
      <c r="I58" s="70"/>
      <c r="J58" s="70"/>
      <c r="K58" s="70"/>
      <c r="L58" s="70"/>
      <c r="M58" s="70"/>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IA58" s="21">
        <v>9.12</v>
      </c>
      <c r="IB58" s="21" t="s">
        <v>96</v>
      </c>
      <c r="IE58" s="22"/>
      <c r="IF58" s="22"/>
      <c r="IG58" s="22"/>
      <c r="IH58" s="22"/>
      <c r="II58" s="22"/>
    </row>
    <row r="59" spans="1:243" s="21" customFormat="1" ht="47.25">
      <c r="A59" s="57">
        <v>9.13</v>
      </c>
      <c r="B59" s="63" t="s">
        <v>63</v>
      </c>
      <c r="C59" s="33"/>
      <c r="D59" s="63">
        <v>1</v>
      </c>
      <c r="E59" s="63" t="s">
        <v>67</v>
      </c>
      <c r="F59" s="68">
        <v>8635.82</v>
      </c>
      <c r="G59" s="43"/>
      <c r="H59" s="37"/>
      <c r="I59" s="38" t="s">
        <v>33</v>
      </c>
      <c r="J59" s="39">
        <f>IF(I59="Less(-)",-1,1)</f>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total_amount_ba($B$2,$D$2,D59,F59,J59,K59,M59)</f>
        <v>8635.82</v>
      </c>
      <c r="BB59" s="51">
        <f>BA59+SUM(N59:AZ59)</f>
        <v>8635.82</v>
      </c>
      <c r="BC59" s="56" t="str">
        <f>SpellNumber(L59,BB59)</f>
        <v>INR  Eight Thousand Six Hundred &amp; Thirty Five  and Paise Eighty Two Only</v>
      </c>
      <c r="IA59" s="21">
        <v>9.13</v>
      </c>
      <c r="IB59" s="21" t="s">
        <v>63</v>
      </c>
      <c r="ID59" s="21">
        <v>1</v>
      </c>
      <c r="IE59" s="22" t="s">
        <v>67</v>
      </c>
      <c r="IF59" s="22"/>
      <c r="IG59" s="22"/>
      <c r="IH59" s="22"/>
      <c r="II59" s="22"/>
    </row>
    <row r="60" spans="1:243" s="21" customFormat="1" ht="18" customHeight="1">
      <c r="A60" s="57">
        <v>10</v>
      </c>
      <c r="B60" s="63" t="s">
        <v>64</v>
      </c>
      <c r="C60" s="33"/>
      <c r="D60" s="70"/>
      <c r="E60" s="70"/>
      <c r="F60" s="70"/>
      <c r="G60" s="70"/>
      <c r="H60" s="70"/>
      <c r="I60" s="70"/>
      <c r="J60" s="70"/>
      <c r="K60" s="70"/>
      <c r="L60" s="70"/>
      <c r="M60" s="70"/>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IA60" s="21">
        <v>10</v>
      </c>
      <c r="IB60" s="21" t="s">
        <v>64</v>
      </c>
      <c r="IE60" s="22"/>
      <c r="IF60" s="22"/>
      <c r="IG60" s="22"/>
      <c r="IH60" s="22"/>
      <c r="II60" s="22"/>
    </row>
    <row r="61" spans="1:243" s="21" customFormat="1" ht="110.25">
      <c r="A61" s="57">
        <v>10.01</v>
      </c>
      <c r="B61" s="63" t="s">
        <v>97</v>
      </c>
      <c r="C61" s="33"/>
      <c r="D61" s="63">
        <v>25</v>
      </c>
      <c r="E61" s="63" t="s">
        <v>99</v>
      </c>
      <c r="F61" s="68">
        <v>1106.91</v>
      </c>
      <c r="G61" s="43"/>
      <c r="H61" s="37"/>
      <c r="I61" s="38" t="s">
        <v>33</v>
      </c>
      <c r="J61" s="39">
        <f>IF(I61="Less(-)",-1,1)</f>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total_amount_ba($B$2,$D$2,D61,F61,J61,K61,M61)</f>
        <v>27672.75</v>
      </c>
      <c r="BB61" s="51">
        <f>BA61+SUM(N61:AZ61)</f>
        <v>27672.75</v>
      </c>
      <c r="BC61" s="56" t="str">
        <f>SpellNumber(L61,BB61)</f>
        <v>INR  Twenty Seven Thousand Six Hundred &amp; Seventy Two  and Paise Seventy Five Only</v>
      </c>
      <c r="IA61" s="21">
        <v>10.01</v>
      </c>
      <c r="IB61" s="21" t="s">
        <v>97</v>
      </c>
      <c r="ID61" s="21">
        <v>25</v>
      </c>
      <c r="IE61" s="22" t="s">
        <v>99</v>
      </c>
      <c r="IF61" s="22"/>
      <c r="IG61" s="22"/>
      <c r="IH61" s="22"/>
      <c r="II61" s="22"/>
    </row>
    <row r="62" spans="1:55" ht="57">
      <c r="A62" s="44" t="s">
        <v>35</v>
      </c>
      <c r="B62" s="45"/>
      <c r="C62" s="46"/>
      <c r="D62" s="61"/>
      <c r="E62" s="61"/>
      <c r="F62" s="61"/>
      <c r="G62" s="34"/>
      <c r="H62" s="47"/>
      <c r="I62" s="47"/>
      <c r="J62" s="47"/>
      <c r="K62" s="47"/>
      <c r="L62" s="48"/>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55">
        <f>SUM(BA13:BA61)</f>
        <v>1262639.97</v>
      </c>
      <c r="BB62" s="55">
        <f>SUM(BB13:BB61)</f>
        <v>1262639.97</v>
      </c>
      <c r="BC62" s="58" t="str">
        <f>SpellNumber($E$2,BB62)</f>
        <v>INR  Twelve Lakh Sixty Two Thousand Six Hundred &amp; Thirty Nine  and Paise Ninety Seven Only</v>
      </c>
    </row>
    <row r="63" spans="1:55" ht="46.5" customHeight="1">
      <c r="A63" s="24" t="s">
        <v>36</v>
      </c>
      <c r="B63" s="25"/>
      <c r="C63" s="26"/>
      <c r="D63" s="59"/>
      <c r="E63" s="60" t="s">
        <v>44</v>
      </c>
      <c r="F63" s="66"/>
      <c r="G63" s="27"/>
      <c r="H63" s="28"/>
      <c r="I63" s="28"/>
      <c r="J63" s="28"/>
      <c r="K63" s="29"/>
      <c r="L63" s="30"/>
      <c r="M63" s="31"/>
      <c r="N63" s="32"/>
      <c r="O63" s="21"/>
      <c r="P63" s="21"/>
      <c r="Q63" s="21"/>
      <c r="R63" s="21"/>
      <c r="S63" s="21"/>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53">
        <f>IF(ISBLANK(F63),0,IF(E63="Excess (+)",ROUND(BA62+(BA62*F63),2),IF(E63="Less (-)",ROUND(BA62+(BA62*F63*(-1)),2),IF(E63="At Par",BA62,0))))</f>
        <v>0</v>
      </c>
      <c r="BB63" s="54">
        <f>ROUND(BA63,0)</f>
        <v>0</v>
      </c>
      <c r="BC63" s="36" t="str">
        <f>SpellNumber($E$2,BB63)</f>
        <v>INR Zero Only</v>
      </c>
    </row>
    <row r="64" spans="1:55" ht="45.75" customHeight="1">
      <c r="A64" s="23" t="s">
        <v>37</v>
      </c>
      <c r="B64" s="23"/>
      <c r="C64" s="73" t="str">
        <f>SpellNumber($E$2,BB63)</f>
        <v>INR Zero Only</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4" ht="15"/>
    <row r="2315" ht="15"/>
    <row r="2316" ht="15"/>
    <row r="2317" ht="15"/>
    <row r="2318" ht="15"/>
    <row r="2319" ht="15"/>
    <row r="2320" ht="15"/>
    <row r="2321" ht="15"/>
    <row r="2322" ht="15"/>
    <row r="2323" ht="15"/>
    <row r="2324" ht="15"/>
    <row r="2325"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50" ht="15"/>
    <row r="2451" ht="15"/>
    <row r="2452" ht="15"/>
    <row r="2453" ht="15"/>
    <row r="2454" ht="15"/>
    <row r="2455" ht="15"/>
    <row r="2456" ht="15"/>
  </sheetData>
  <sheetProtection password="8F23" sheet="1"/>
  <mergeCells count="36">
    <mergeCell ref="D58:BC58"/>
    <mergeCell ref="D60:BC60"/>
    <mergeCell ref="D24:BC24"/>
    <mergeCell ref="D14:BC14"/>
    <mergeCell ref="D16:BC16"/>
    <mergeCell ref="D17:BC17"/>
    <mergeCell ref="D20:BC20"/>
    <mergeCell ref="D21:BC21"/>
    <mergeCell ref="D23:BC23"/>
    <mergeCell ref="D26:BC26"/>
    <mergeCell ref="D27:BC27"/>
    <mergeCell ref="D29:BC29"/>
    <mergeCell ref="D30:BC30"/>
    <mergeCell ref="D32:BC32"/>
    <mergeCell ref="D33:BC33"/>
    <mergeCell ref="D35:BC35"/>
    <mergeCell ref="C64:BC64"/>
    <mergeCell ref="A1:L1"/>
    <mergeCell ref="A4:BC4"/>
    <mergeCell ref="A5:BC5"/>
    <mergeCell ref="A6:BC6"/>
    <mergeCell ref="A7:BC7"/>
    <mergeCell ref="D36:BC36"/>
    <mergeCell ref="D40:BC40"/>
    <mergeCell ref="D41:BC41"/>
    <mergeCell ref="D43:BC43"/>
    <mergeCell ref="A9:BC9"/>
    <mergeCell ref="D13:BC13"/>
    <mergeCell ref="B8:BC8"/>
    <mergeCell ref="D56:BC56"/>
    <mergeCell ref="D49:BC49"/>
    <mergeCell ref="D50:BC50"/>
    <mergeCell ref="D52:BC52"/>
    <mergeCell ref="D53:BC53"/>
    <mergeCell ref="D46:BC46"/>
    <mergeCell ref="D47:BC4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3">
      <formula1>IF(E63="Select",-1,IF(E63="At Par",0,0))</formula1>
      <formula2>IF(E63="Select",-1,IF(E63="At Par",0,0.99))</formula2>
    </dataValidation>
    <dataValidation type="list" allowBlank="1" showErrorMessage="1" sqref="E6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3">
      <formula1>0</formula1>
      <formula2>IF(#REF!&lt;&gt;"Select",99.9,0)</formula2>
    </dataValidation>
    <dataValidation allowBlank="1" showInputMessage="1" showErrorMessage="1" promptTitle="Units" prompt="Please enter Units in text" sqref="D15:E15 D18:E19 D22:E22 D25:E25 D28:E28 D31:E31 D34:E34 D37:E39 D42:E42 D44:E45 D48:E48 D51:E51 D54:E55 D57:E57 D59:E59 D61:E61">
      <formula1>0</formula1>
      <formula2>0</formula2>
    </dataValidation>
    <dataValidation type="decimal" allowBlank="1" showInputMessage="1" showErrorMessage="1" promptTitle="Quantity" prompt="Please enter the Quantity for this item. " errorTitle="Invalid Entry" error="Only Numeric Values are allowed. " sqref="F15 F18:F19 F22 F25 F28 F31 F34 F37:F39 F42 F44:F45 F48 F51 F54:F55 F57 F59 F61">
      <formula1>0</formula1>
      <formula2>999999999999999</formula2>
    </dataValidation>
    <dataValidation type="list" allowBlank="1" showErrorMessage="1" sqref="D13:D14 K15 D16:D17 K18:K19 D20:D21 D23:D24 K22 K25 D26:D27 D29:D30 K28 K31 D32:D33 K34 D35:D36 K37:K39 D40:D41 K42 D43 K44:K45 D46:D47 K48 D49:D50 K51 D52:D53 K54:K55 D56 K57 D58 K59 K61 D6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2 G25:H25 G28:H28 G31:H31 G34:H34 G37:H39 G42:H42 G44:H45 G48:H48 G51:H51 G54:H55 G57:H57 G59:H59 G61:H61">
      <formula1>0</formula1>
      <formula2>999999999999999</formula2>
    </dataValidation>
    <dataValidation allowBlank="1" showInputMessage="1" showErrorMessage="1" promptTitle="Addition / Deduction" prompt="Please Choose the correct One" sqref="J15 J18:J19 J22 J25 J28 J31 J34 J37:J39 J42 J44:J45 J48 J51 J54:J55 J57 J59 J61">
      <formula1>0</formula1>
      <formula2>0</formula2>
    </dataValidation>
    <dataValidation type="list" showErrorMessage="1" sqref="I15 I18:I19 I22 I25 I28 I31 I34 I37:I39 I42 I44:I45 I48 I51 I54:I55 I57 I59 I6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2 N25:O25 N28:O28 N31:O31 N34:O34 N37:O39 N42:O42 N44:O45 N48:O48 N51:O51 N54:O55 N57:O57 N59:O59 N61:O6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 R25 R28 R31 R34 R37:R39 R42 R44:R45 R48 R51 R54:R55 R57 R59 R6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 Q25 Q28 Q31 Q34 Q37:Q39 Q42 Q44:Q45 Q48 Q51 Q54:Q55 Q57 Q59 Q6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 M25 M28 M31 M34 M37:M39 M42 M44:M45 M48 M51 M54:M55 M57 M59 M61">
      <formula1>0</formula1>
      <formula2>999999999999999</formula2>
    </dataValidation>
    <dataValidation type="list" allowBlank="1" showInputMessage="1" showErrorMessage="1" sqref="L55 L56 L57 L58 L59 L13 L14 L15 L16 L17 L18 L19 L20 L21 L22 L23 L24 L25 L26 L27 L28 L29 L30 L31 L32 L33 L34 L35 L36 L37 L38 L39 L40 L41 L42 L43 L44 L45 L46 L47 L48 L49 L50 L51 L52 L53 L54 L61 L6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1">
      <formula1>0</formula1>
      <formula2>0</formula2>
    </dataValidation>
    <dataValidation type="decimal" allowBlank="1" showErrorMessage="1" errorTitle="Invalid Entry" error="Only Numeric Values are allowed. " sqref="A13:A61">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2021-11-26T10:08:45Z</cp:lastPrinted>
  <dcterms:created xsi:type="dcterms:W3CDTF">2009-01-30T06:42:42Z</dcterms:created>
  <dcterms:modified xsi:type="dcterms:W3CDTF">2021-11-27T07:19:26Z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