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'BoQ1'!$A$11:$BC$124</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'BoQ1'!$A$1:$BC$124</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<sst xmlns="http://schemas.openxmlformats.org/spreadsheetml/2006/main" count="831" uniqueCount="276">
  <si>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</si>
  <si>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</si>
  <si>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</si>
  <si>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</si>
  <si>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</si>
  <si>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</si>
  <si>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</si>
  <si>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</si>
  <si>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</si>
  <si>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</si>
  <si>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</si>
  <si>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</si>
  <si>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</si>
  <si>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</si>
  <si>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</si>
  <si>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</si>
  <si>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</si>
  <si>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</si>
  <si>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</si>
  <si>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</si>
  <si>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</si>
  <si>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</si>
  <si>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</si>
  <si>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</si>
  <si>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</si>
  <si>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</si>
  <si>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</si>
  <si>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</si>
  <si>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</si>
  <si>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</si>
  <si>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</si>
  <si>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</si>
  <si>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</si>
  <si>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</si>
  <si>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</si>
  <si>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</si>
  <si>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</si>
  <si>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</si>
  <si>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</si>
  <si>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</si>
  <si>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</si>
  <si>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</si>
  <si>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</si>
  <si>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</si>
  <si>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</si>
  <si>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</si>
  <si>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</si>
  <si>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</si>
  <si>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</si>
  <si>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</si>
  <si>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</si>
  <si>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</si>
  <si>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</si>
  <si>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</si>
  <si>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</si>
  <si>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</si>
  <si>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</si>
  <si>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</si>
  <si>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</si>
  <si>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</si>
  <si>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</si>
  <si>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</si>
  <si>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</si>
  <si>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</si>
  <si>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</si>
  <si>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</si>
  <si>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</si>
  <si>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</si>
  <si>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</si>
  <si>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</si>
  <si>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</si>
  <si>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</si>
  <si>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</si>
  <si>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ROOFING</t>
  </si>
  <si>
    <t>metre</t>
  </si>
  <si>
    <t>Tender Inviting Authority: Superintending Engineer, IWD, IIT, Kanpur</t>
  </si>
  <si>
    <t>Half brick masonry with common burnt clay F.P.S. (non modular) bricks of class designation 7.5 in superstructure above plinth level up to floor V level.</t>
  </si>
  <si>
    <t>Cement mortar 1:4 (1 cement :4 coarse sand)</t>
  </si>
  <si>
    <t>WOOD AND PVC WORK</t>
  </si>
  <si>
    <t>Two or more coats on new work</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</si>
  <si>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</si>
  <si>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</si>
  <si>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</si>
  <si>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over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</si>
  <si>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</si>
  <si>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</si>
  <si>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</si>
  <si>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</si>
  <si>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</si>
  <si>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</si>
  <si>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Distempering with 1st quality acrylic distemper (ready mixed) having VOC content less than 50 gms/litre, of approved manufacturer, of required shade and colour complete, as per manufacturer's specification.</t>
  </si>
  <si>
    <t>Providing and applying white cement based putty of average thickness 1 mm, of approved brand and manufacturer, over the plastered wall surface to prepare the surface even and smooth complete.</t>
  </si>
  <si>
    <t>DISMANTLING AND DEMOLISHING</t>
  </si>
  <si>
    <t>Dismantling doors, windows and clerestory windows (steel or wood) shutter including chowkhats, architrave, holdfasts etc. complete and stacking within 50 metres lead :</t>
  </si>
  <si>
    <t>Of area beyond 3 sq. metres</t>
  </si>
  <si>
    <t>SANITARY INSTALLATIONS</t>
  </si>
  <si>
    <t>WATER SUPPLY</t>
  </si>
  <si>
    <t>Providing and fixing G.I. pipes complete with G.I. fittings and clamps, i/c cutting and making good the walls etc. Internal work - Exposed on wall</t>
  </si>
  <si>
    <t>15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</si>
  <si>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</si>
  <si>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</si>
  <si>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</si>
  <si>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15 mm nominal bore</t>
  </si>
  <si>
    <t>Providing and fixing C.P. brass stop cock (concealed) of standard design and of approved make conforming to IS:8931.</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</si>
  <si>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</si>
  <si>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</si>
  <si>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</si>
  <si>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</si>
  <si>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</si>
  <si>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</si>
  <si>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</si>
  <si>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</si>
  <si>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</si>
  <si>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</si>
  <si>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</si>
  <si>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</si>
  <si>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</si>
  <si>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</si>
  <si>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</si>
  <si>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</si>
  <si>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</si>
  <si>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</si>
  <si>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</si>
  <si>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</si>
  <si>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</si>
  <si>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</si>
  <si>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</si>
  <si>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</si>
  <si>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</si>
  <si>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</si>
  <si>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</si>
  <si>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</si>
  <si>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</si>
  <si>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</si>
  <si>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</si>
  <si>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</si>
  <si>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</si>
  <si>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</si>
  <si>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</si>
  <si>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</si>
  <si>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</si>
  <si>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</si>
  <si>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</si>
  <si>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</si>
  <si>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</si>
  <si>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</si>
  <si>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</si>
  <si>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</si>
  <si>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</si>
  <si>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</si>
  <si>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</si>
  <si>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</si>
  <si>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</si>
  <si>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</si>
  <si>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</si>
  <si>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</si>
  <si>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</si>
  <si>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</si>
  <si>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</si>
  <si>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</si>
  <si>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</si>
  <si>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</si>
  <si>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</si>
  <si>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</si>
  <si>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</si>
  <si>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</si>
  <si>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</si>
  <si>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</si>
  <si>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</si>
  <si>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</si>
  <si>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</si>
  <si>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</si>
  <si>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</si>
  <si>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</si>
  <si>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</si>
  <si>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</si>
  <si>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</si>
  <si>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</si>
  <si>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</si>
  <si>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Brick work with common burnt clay F.P.S. (non modular) bricks of class designation 7.5 in superstructure above plinth level up to floor V level in all shapes and sizes in :</t>
  </si>
  <si>
    <t>Cement mortar 1:6 (1 cement : 6 coarse sand)</t>
  </si>
  <si>
    <t>STEEL WORK</t>
  </si>
  <si>
    <t>FLOORING</t>
  </si>
  <si>
    <t>Demolishing cement concrete manually/ by mechanical means including disposal of material within 50 metres lead as per direction of Engineer - in - charge.</t>
  </si>
  <si>
    <t>Nominal concrete 1:3:6 or richer mix (i/c equivalent design mix)</t>
  </si>
  <si>
    <t>Dismantling old plaster or skirting raking out joints and cleaning the surface for plaster including disposal of rubbish to the dumping ground within 50 metres lead.</t>
  </si>
  <si>
    <t>32 mm dia nominal bore</t>
  </si>
  <si>
    <t>Cutting holes up to 30x30 cm in walls including making good the same:</t>
  </si>
  <si>
    <t>With common burnt clay F.P.S. (non modular) bricks</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</si>
  <si>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</si>
  <si>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</si>
  <si>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Suspended floors, roofs, landings, balconies and access platform</t>
  </si>
  <si>
    <t>Edges of slabs and breaks in floors and walls</t>
  </si>
  <si>
    <t>Under 20 cm wide</t>
  </si>
  <si>
    <t>Providing edge moulding to 18 mm thick marble stone counters, Vanities etc., including machine polishing to edge to give high gloss finish etc. complete as per design approved by Engineer-in-Charge.</t>
  </si>
  <si>
    <t>Granite work</t>
  </si>
  <si>
    <t>Providing &amp; Fixing decorative high pressure laminated sheet of plain / wood grain in gloss / matt/ suede finish with high density protective surface layer and reverse side of adhesive bonding quality conforming to IS : 2046 Type S, including cost of adhesive of approved quality.</t>
  </si>
  <si>
    <t>1.0 mm thick</t>
  </si>
  <si>
    <t>Structural steel work riveted, bolted or welded in built up sections, trusses and framed work, including cutting, hoisting, fixing in position and applying a priming coat of approved steel primer all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</si>
  <si>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</si>
  <si>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</si>
  <si>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</si>
  <si>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gola 75x75 mm in cement concrete 1:2:4 (1 cement : 2 coarse sand : 4 stone aggregate 10 mm and down gauge), including finishing with cement mortar 1:3 (1 cement : 3 fine sand) as per standard design :</t>
  </si>
  <si>
    <t>In 75x75 mm deep chase</t>
  </si>
  <si>
    <t>Providing and fixing thermal insulation with Resin Bonded Fibre glass wool conforming to IS: 8183 having density 24 kg/m3, 50 mm thick, wrapped in 200G Virgin Polythene Bags fixed to wall with screw, rawel plug &amp; washers and held in position by criss crossing GI wire etc. complete as per directions of Engineer-in-Charge.</t>
  </si>
  <si>
    <t>12 mm cement plaster of mix :</t>
  </si>
  <si>
    <t>1:6 (1 cement: 6 fine sand)</t>
  </si>
  <si>
    <t>15 mm cement plaster on the rough side of single or half brick wall of mix :</t>
  </si>
  <si>
    <t>Finishing walls with Premium Acrylic Smooth exterior paint with Silicone additives of required shade:</t>
  </si>
  <si>
    <t>New work (Two or more coats applied @ 1.43 ltr/10 sqm over and including priming coat of exterior primer applied @ 2.20 kg/10 sqm)</t>
  </si>
  <si>
    <t>Demolishing brick work manually/ by mechanical means including stacking of serviceable material and disposal of unserviceable material within 50 metres lead as per direction of Engineer-in-charge.</t>
  </si>
  <si>
    <t>In cement mortar</t>
  </si>
  <si>
    <t>Dismantling stone slab flooring laid in cement mortar including stacking of serviceable material and disposal of unserviceable material within 50 metres lead.</t>
  </si>
  <si>
    <t>Dismantling aluminium/ Gypsum partitions, doors, windows, fixed glazing and false ceiling including disposal of unserviceable material and stacking of serviceable material with in 50 meters lead as directed by Engineer-in-charge.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</si>
  <si>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</si>
  <si>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Providing and fixing Stainless Steel A ISI 304 (18/8) kitchen sink as per IS:13983 with C.I. brackets and stainless steel plug 40 mm, including painting of fittings and brackets, cutting and making good the walls wherever required :</t>
  </si>
  <si>
    <t>Kitchen sink with drain board</t>
  </si>
  <si>
    <t>510x1040 mm bowl depth 250 mm</t>
  </si>
  <si>
    <t>25 mm dia nominal bore</t>
  </si>
  <si>
    <t>Providing and fixing brass bib cock of approved quality :</t>
  </si>
  <si>
    <t>Providing and fixing brass stop cock of approved quality :</t>
  </si>
  <si>
    <t>25 mm nominal bore</t>
  </si>
  <si>
    <t>Providing and fixing G.I. Union in G.I. pipe including cutting and threading the pipe and making long screws etc. complete (New work)  :</t>
  </si>
  <si>
    <t>Making chases up to 7.5x7.5 cm in walls including making good and finishing with matching surface after housing G.I. pipe etc.</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</si>
  <si>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</si>
  <si>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</si>
  <si>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</si>
  <si>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</si>
  <si>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</si>
  <si>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</si>
  <si>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</si>
  <si>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Providing and fixing double action hydraulic floor spring of approved brand and manufacture conforming to IS : 6315, having brand logo embossed on the body / plate with double spring mechanism and door weight upto 125 kg, for doors, including cost of cutting floors, embedding in floors as required and making good the same matching to the existing floor finishing and cover plates with brass pivot and single piece M.S. sheet outer box with slide plate etc. complete as per the direction of Engineer-in-charge.</t>
  </si>
  <si>
    <t>With stainless steel cover plate minimum 1.25 mm thickness</t>
  </si>
  <si>
    <t>Filling the gap in between aluminium frame &amp; adjacent RCC/ Brick/ Stone work by providing weather silicon sealant over backer rod of approved quality as per architectural drawings and direction of Engineer-in-charge complete.</t>
  </si>
  <si>
    <t>Upto 5mm depth and 5 mm width</t>
  </si>
  <si>
    <t>Providing and fixing stainless steel (SS 304 grade) adjustable friction windows stays of approved quality with necessary stainless steel screws etc. to the side hung windows as per direction of Engineer-in-charge complete.</t>
  </si>
  <si>
    <t>355 X 19 mm</t>
  </si>
  <si>
    <t>Providing and fixing aluminium tubular handle bar 32 mm outer dia, 3.0 mm thick &amp; 2100 mm long with SS screws etc .complete as per direction of Engineer-in-Charge.</t>
  </si>
  <si>
    <t>Anodized (AC 15 ) aluminium tubular handle bar</t>
  </si>
  <si>
    <t>Providing and fixing Brass 100mm mortice latch and lock with 6 levers without pair of handles (best make of approved quality) for aluminium doors including necessary cutting and making good etc. complete.</t>
  </si>
  <si>
    <t>MINOR CIVIL MAINTENANCE WORK</t>
  </si>
  <si>
    <t xml:space="preserve">Removing layer of bitumin felt and clearing the surface for further Hacking surface and dismantling including disposal of rubbish to the dumping ground within 50 metres lead.(based on Actual observation)
</t>
  </si>
  <si>
    <t xml:space="preserve">Providing &amp; Fixing of Double Skin Insulated roofing system comprising of Ji-Rib profiled external sheets manufactured out f 0.50mm TCT(Total Coated thickness) SMP coated Galvalume Steel (150 GSM Zinc aluminium alloy coating mass total of both sides. AZ- 150 as per as 1397) having 550 Mpa yield strength. The sheets shall have 1000-1020mm cover width 28-30mm high crests at 200-250mm wide pan with spepcial make / female side laps and anti -siphoning feature to prevent leakages. The inner sheet shall be 0.50mm Hi-Rib SMP Coated Galvalume hi-tensile steel in similar dimensions / size and fixed to the structure (by others) by means of corrosion potected self drilling, self tapping fasteners. The sub-girts of size 50mm x 50mm manufactured out of 1.6mm G.I 'Z' shape would be fixed to inner sheeting on face side at ppurlin locations by means of galvanized polymer coated self drilling self tapping fasteners thru the crest. The outer sheeting shall be fixed with similar screws as of inner sheeting onto the sub girts. An insulation 50mm thick glasswool insulation of (24KG-density) wrapped in black polythene shall be fixed in the cavity between two sheets.     
</t>
  </si>
  <si>
    <t xml:space="preserve">Providing and fixing flashing / capping / Gutters etc. of HI-Rib profiled external sheets manufactured out of 0.50 mm TCT SMP coated Galvalime steel  (150 GSM Zinc aluminum alloy coating mass total  of both sides, AZ-150 as per as 1397) having 550 Mpa yield strength. This shall be fixed by means of self- drilling, self- stitching screws (12-14X20) with EPDM nylon washer etc. as per direction of engineer -In-Charge.     from 0.00mm to 300 mm Girth      
</t>
  </si>
  <si>
    <t>Providing and fixing flashing / capping / Gutters etc. of HI-Rib profiled external sheets manufactured out of 0.50 mm TCT SMP coated Galvalime steel  (150 GSM Zinc aluminum alloy coating mass total  of both sides, AZ-150 as per as 1397) having 550 Mpa yield strength. This shall be fixed by means of self- drilling, self- stitching screws (12-14X20) with EPDM nylon washer etc. as per direction of engineer -In-Charge.     
Above  300 mm upto 500 mm Girth.</t>
  </si>
  <si>
    <t>Providing and fixing flashing / capping / Gutters etc. of HI-Rib profiled external sheets manufactured out of 0.50 mm TCT SMP coated Galvalime steel  (150 GSM Zinc aluminum alloy coating mass total  of both sides, AZ-150 as per as 1397) having 550 Mpa yield strength. This shall be fixed by means of self- drilling, self- stitching screws (12-14X20) with EPDM nylon washer etc. as per direction of engineer -In-Charge.     
Above 500 mm upto 1000 mm Girth.</t>
  </si>
  <si>
    <t>Metre</t>
  </si>
  <si>
    <t>Meter</t>
  </si>
  <si>
    <t>Name of Work: Extension of Meeting Room at Secound floor of BSBE Building</t>
  </si>
  <si>
    <t>Contract No:   27/Civil/D2/2021-22/01</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</si>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</sst>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9"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2" fontId="60"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xf numFmtId="0" fontId="0" fillId="0" borderId="0" xfId="56" applyNumberFormat="1" applyFill="1" applyAlignment="1">
      <alignment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24"/>
  <sheetViews>
    <sheetView showGridLines="0" zoomScale="85" zoomScaleNormal="85" zoomScalePageLayoutView="0" workbookViewId="0" topLeftCell="A1">
      <selection activeCell="C2" sqref="C1:C1638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5" t="str">
        <f>B2&amp;" BoQ"</f>
        <v>Percentage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6" t="s">
        <v>75</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8.25" customHeight="1">
      <c r="A5" s="76" t="s">
        <v>248</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75" customHeight="1">
      <c r="A6" s="76" t="s">
        <v>249</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58.5" customHeight="1">
      <c r="A8" s="11" t="s">
        <v>50</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7</v>
      </c>
      <c r="BB12" s="58">
        <v>54</v>
      </c>
      <c r="BC12" s="16">
        <v>8</v>
      </c>
      <c r="IE12" s="18"/>
      <c r="IF12" s="18"/>
      <c r="IG12" s="18"/>
      <c r="IH12" s="18"/>
      <c r="II12" s="18"/>
    </row>
    <row r="13" spans="1:243" s="22" customFormat="1" ht="16.5" customHeight="1">
      <c r="A13" s="66">
        <v>1</v>
      </c>
      <c r="B13" s="71" t="s">
        <v>68</v>
      </c>
      <c r="C13" s="39" t="s">
        <v>55</v>
      </c>
      <c r="D13" s="79"/>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1"/>
      <c r="IA13" s="22">
        <v>1</v>
      </c>
      <c r="IB13" s="22" t="s">
        <v>68</v>
      </c>
      <c r="IC13" s="22" t="s">
        <v>55</v>
      </c>
      <c r="IE13" s="23"/>
      <c r="IF13" s="23" t="s">
        <v>34</v>
      </c>
      <c r="IG13" s="23" t="s">
        <v>35</v>
      </c>
      <c r="IH13" s="23">
        <v>10</v>
      </c>
      <c r="II13" s="23" t="s">
        <v>36</v>
      </c>
    </row>
    <row r="14" spans="1:243" s="22" customFormat="1" ht="128.25">
      <c r="A14" s="66">
        <v>1.01</v>
      </c>
      <c r="B14" s="71" t="s">
        <v>189</v>
      </c>
      <c r="C14" s="39" t="s">
        <v>56</v>
      </c>
      <c r="D14" s="79"/>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1"/>
      <c r="IA14" s="22">
        <v>1.01</v>
      </c>
      <c r="IB14" s="22" t="s">
        <v>189</v>
      </c>
      <c r="IC14" s="22" t="s">
        <v>56</v>
      </c>
      <c r="IE14" s="23"/>
      <c r="IF14" s="23" t="s">
        <v>40</v>
      </c>
      <c r="IG14" s="23" t="s">
        <v>35</v>
      </c>
      <c r="IH14" s="23">
        <v>123.223</v>
      </c>
      <c r="II14" s="23" t="s">
        <v>37</v>
      </c>
    </row>
    <row r="15" spans="1:243" s="22" customFormat="1" ht="71.25">
      <c r="A15" s="66">
        <v>1.02</v>
      </c>
      <c r="B15" s="67" t="s">
        <v>190</v>
      </c>
      <c r="C15" s="39" t="s">
        <v>57</v>
      </c>
      <c r="D15" s="68">
        <v>0.14</v>
      </c>
      <c r="E15" s="69" t="s">
        <v>64</v>
      </c>
      <c r="F15" s="70">
        <v>8159.57</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9"/>
      <c r="BA15" s="42">
        <f>ROUND(total_amount_ba($B$2,$D$2,D15,F15,J15,K15,M15),0)</f>
        <v>1142</v>
      </c>
      <c r="BB15" s="60">
        <f>BA15+SUM(N15:AZ15)</f>
        <v>1142</v>
      </c>
      <c r="BC15" s="56" t="str">
        <f>SpellNumber(L15,BB15)</f>
        <v>INR  One Thousand One Hundred &amp; Forty Two  Only</v>
      </c>
      <c r="IA15" s="22">
        <v>1.02</v>
      </c>
      <c r="IB15" s="22" t="s">
        <v>190</v>
      </c>
      <c r="IC15" s="22" t="s">
        <v>57</v>
      </c>
      <c r="ID15" s="22">
        <v>0.14</v>
      </c>
      <c r="IE15" s="23" t="s">
        <v>64</v>
      </c>
      <c r="IF15" s="23" t="s">
        <v>41</v>
      </c>
      <c r="IG15" s="23" t="s">
        <v>42</v>
      </c>
      <c r="IH15" s="23">
        <v>213</v>
      </c>
      <c r="II15" s="23" t="s">
        <v>37</v>
      </c>
    </row>
    <row r="16" spans="1:243" s="22" customFormat="1" ht="42.75">
      <c r="A16" s="66">
        <v>1.03</v>
      </c>
      <c r="B16" s="67" t="s">
        <v>69</v>
      </c>
      <c r="C16" s="39" t="s">
        <v>105</v>
      </c>
      <c r="D16" s="79"/>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1"/>
      <c r="IA16" s="22">
        <v>1.03</v>
      </c>
      <c r="IB16" s="22" t="s">
        <v>69</v>
      </c>
      <c r="IC16" s="22" t="s">
        <v>105</v>
      </c>
      <c r="IE16" s="23"/>
      <c r="IF16" s="23"/>
      <c r="IG16" s="23"/>
      <c r="IH16" s="23"/>
      <c r="II16" s="23"/>
    </row>
    <row r="17" spans="1:243" s="22" customFormat="1" ht="28.5">
      <c r="A17" s="66">
        <v>1.04</v>
      </c>
      <c r="B17" s="67" t="s">
        <v>191</v>
      </c>
      <c r="C17" s="39" t="s">
        <v>58</v>
      </c>
      <c r="D17" s="68">
        <v>1.5</v>
      </c>
      <c r="E17" s="69" t="s">
        <v>52</v>
      </c>
      <c r="F17" s="70">
        <v>607.67</v>
      </c>
      <c r="G17" s="40"/>
      <c r="H17" s="24"/>
      <c r="I17" s="47" t="s">
        <v>38</v>
      </c>
      <c r="J17" s="48">
        <f>IF(I17="Less(-)",-1,1)</f>
        <v>1</v>
      </c>
      <c r="K17" s="24" t="s">
        <v>39</v>
      </c>
      <c r="L17" s="24" t="s">
        <v>4</v>
      </c>
      <c r="M17" s="41"/>
      <c r="N17" s="24"/>
      <c r="O17" s="24"/>
      <c r="P17" s="46"/>
      <c r="Q17" s="24"/>
      <c r="R17" s="24"/>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59"/>
      <c r="BA17" s="42">
        <f>ROUND(total_amount_ba($B$2,$D$2,D17,F17,J17,K17,M17),0)</f>
        <v>912</v>
      </c>
      <c r="BB17" s="60">
        <f>BA17+SUM(N17:AZ17)</f>
        <v>912</v>
      </c>
      <c r="BC17" s="56" t="str">
        <f>SpellNumber(L17,BB17)</f>
        <v>INR  Nine Hundred &amp; Twelve  Only</v>
      </c>
      <c r="IA17" s="22">
        <v>1.04</v>
      </c>
      <c r="IB17" s="22" t="s">
        <v>191</v>
      </c>
      <c r="IC17" s="22" t="s">
        <v>58</v>
      </c>
      <c r="ID17" s="22">
        <v>1.5</v>
      </c>
      <c r="IE17" s="23" t="s">
        <v>52</v>
      </c>
      <c r="IF17" s="23"/>
      <c r="IG17" s="23"/>
      <c r="IH17" s="23"/>
      <c r="II17" s="23"/>
    </row>
    <row r="18" spans="1:243" s="22" customFormat="1" ht="28.5">
      <c r="A18" s="66">
        <v>1.05</v>
      </c>
      <c r="B18" s="67" t="s">
        <v>192</v>
      </c>
      <c r="C18" s="39" t="s">
        <v>106</v>
      </c>
      <c r="D18" s="79"/>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1"/>
      <c r="IA18" s="22">
        <v>1.05</v>
      </c>
      <c r="IB18" s="22" t="s">
        <v>192</v>
      </c>
      <c r="IC18" s="22" t="s">
        <v>106</v>
      </c>
      <c r="IE18" s="23"/>
      <c r="IF18" s="23"/>
      <c r="IG18" s="23"/>
      <c r="IH18" s="23"/>
      <c r="II18" s="23"/>
    </row>
    <row r="19" spans="1:243" s="22" customFormat="1" ht="28.5">
      <c r="A19" s="66">
        <v>1.06</v>
      </c>
      <c r="B19" s="67" t="s">
        <v>193</v>
      </c>
      <c r="C19" s="39" t="s">
        <v>107</v>
      </c>
      <c r="D19" s="68">
        <v>3.5</v>
      </c>
      <c r="E19" s="69" t="s">
        <v>74</v>
      </c>
      <c r="F19" s="70">
        <v>151.9</v>
      </c>
      <c r="G19" s="40"/>
      <c r="H19" s="24"/>
      <c r="I19" s="47" t="s">
        <v>38</v>
      </c>
      <c r="J19" s="48">
        <f>IF(I19="Less(-)",-1,1)</f>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9"/>
      <c r="BA19" s="42">
        <f>ROUND(total_amount_ba($B$2,$D$2,D19,F19,J19,K19,M19),0)</f>
        <v>532</v>
      </c>
      <c r="BB19" s="60">
        <f>BA19+SUM(N19:AZ19)</f>
        <v>532</v>
      </c>
      <c r="BC19" s="56" t="str">
        <f>SpellNumber(L19,BB19)</f>
        <v>INR  Five Hundred &amp; Thirty Two  Only</v>
      </c>
      <c r="IA19" s="22">
        <v>1.06</v>
      </c>
      <c r="IB19" s="22" t="s">
        <v>193</v>
      </c>
      <c r="IC19" s="22" t="s">
        <v>107</v>
      </c>
      <c r="ID19" s="22">
        <v>3.5</v>
      </c>
      <c r="IE19" s="23" t="s">
        <v>74</v>
      </c>
      <c r="IF19" s="23"/>
      <c r="IG19" s="23"/>
      <c r="IH19" s="23"/>
      <c r="II19" s="23"/>
    </row>
    <row r="20" spans="1:243" s="22" customFormat="1" ht="30.75" customHeight="1">
      <c r="A20" s="66">
        <v>1.07</v>
      </c>
      <c r="B20" s="67" t="s">
        <v>70</v>
      </c>
      <c r="C20" s="39" t="s">
        <v>59</v>
      </c>
      <c r="D20" s="79"/>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1"/>
      <c r="IA20" s="22">
        <v>1.07</v>
      </c>
      <c r="IB20" s="22" t="s">
        <v>70</v>
      </c>
      <c r="IC20" s="22" t="s">
        <v>59</v>
      </c>
      <c r="IE20" s="23"/>
      <c r="IF20" s="23" t="s">
        <v>34</v>
      </c>
      <c r="IG20" s="23" t="s">
        <v>43</v>
      </c>
      <c r="IH20" s="23">
        <v>10</v>
      </c>
      <c r="II20" s="23" t="s">
        <v>37</v>
      </c>
    </row>
    <row r="21" spans="1:243" s="22" customFormat="1" ht="28.5">
      <c r="A21" s="66">
        <v>1.08</v>
      </c>
      <c r="B21" s="67" t="s">
        <v>71</v>
      </c>
      <c r="C21" s="39" t="s">
        <v>108</v>
      </c>
      <c r="D21" s="68">
        <v>12</v>
      </c>
      <c r="E21" s="69" t="s">
        <v>66</v>
      </c>
      <c r="F21" s="70">
        <v>73.21</v>
      </c>
      <c r="G21" s="40"/>
      <c r="H21" s="24"/>
      <c r="I21" s="47" t="s">
        <v>38</v>
      </c>
      <c r="J21" s="48">
        <f>IF(I21="Less(-)",-1,1)</f>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9"/>
      <c r="BA21" s="42">
        <f>ROUND(total_amount_ba($B$2,$D$2,D21,F21,J21,K21,M21),0)</f>
        <v>879</v>
      </c>
      <c r="BB21" s="60">
        <f>BA21+SUM(N21:AZ21)</f>
        <v>879</v>
      </c>
      <c r="BC21" s="56" t="str">
        <f>SpellNumber(L21,BB21)</f>
        <v>INR  Eight Hundred &amp; Seventy Nine  Only</v>
      </c>
      <c r="IA21" s="22">
        <v>1.08</v>
      </c>
      <c r="IB21" s="22" t="s">
        <v>71</v>
      </c>
      <c r="IC21" s="22" t="s">
        <v>108</v>
      </c>
      <c r="ID21" s="22">
        <v>12</v>
      </c>
      <c r="IE21" s="23" t="s">
        <v>66</v>
      </c>
      <c r="IF21" s="23"/>
      <c r="IG21" s="23"/>
      <c r="IH21" s="23"/>
      <c r="II21" s="23"/>
    </row>
    <row r="22" spans="1:243" s="22" customFormat="1" ht="15.75">
      <c r="A22" s="66">
        <v>2</v>
      </c>
      <c r="B22" s="67" t="s">
        <v>72</v>
      </c>
      <c r="C22" s="39" t="s">
        <v>60</v>
      </c>
      <c r="D22" s="79"/>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1"/>
      <c r="IA22" s="22">
        <v>2</v>
      </c>
      <c r="IB22" s="22" t="s">
        <v>72</v>
      </c>
      <c r="IC22" s="22" t="s">
        <v>60</v>
      </c>
      <c r="IE22" s="23"/>
      <c r="IF22" s="23" t="s">
        <v>40</v>
      </c>
      <c r="IG22" s="23" t="s">
        <v>35</v>
      </c>
      <c r="IH22" s="23">
        <v>123.223</v>
      </c>
      <c r="II22" s="23" t="s">
        <v>37</v>
      </c>
    </row>
    <row r="23" spans="1:243" s="22" customFormat="1" ht="71.25">
      <c r="A23" s="66">
        <v>2.01</v>
      </c>
      <c r="B23" s="67" t="s">
        <v>179</v>
      </c>
      <c r="C23" s="39" t="s">
        <v>109</v>
      </c>
      <c r="D23" s="79"/>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1"/>
      <c r="IA23" s="22">
        <v>2.01</v>
      </c>
      <c r="IB23" s="22" t="s">
        <v>179</v>
      </c>
      <c r="IC23" s="22" t="s">
        <v>109</v>
      </c>
      <c r="IE23" s="23"/>
      <c r="IF23" s="23" t="s">
        <v>44</v>
      </c>
      <c r="IG23" s="23" t="s">
        <v>45</v>
      </c>
      <c r="IH23" s="23">
        <v>10</v>
      </c>
      <c r="II23" s="23" t="s">
        <v>37</v>
      </c>
    </row>
    <row r="24" spans="1:243" s="22" customFormat="1" ht="28.5">
      <c r="A24" s="66">
        <v>2.02</v>
      </c>
      <c r="B24" s="67" t="s">
        <v>180</v>
      </c>
      <c r="C24" s="39" t="s">
        <v>110</v>
      </c>
      <c r="D24" s="68">
        <v>6</v>
      </c>
      <c r="E24" s="69" t="s">
        <v>64</v>
      </c>
      <c r="F24" s="70">
        <v>6655.37</v>
      </c>
      <c r="G24" s="40"/>
      <c r="H24" s="24"/>
      <c r="I24" s="47" t="s">
        <v>38</v>
      </c>
      <c r="J24" s="48">
        <f>IF(I24="Less(-)",-1,1)</f>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9"/>
      <c r="BA24" s="42">
        <f>ROUND(total_amount_ba($B$2,$D$2,D24,F24,J24,K24,M24),0)</f>
        <v>39932</v>
      </c>
      <c r="BB24" s="60">
        <f>BA24+SUM(N24:AZ24)</f>
        <v>39932</v>
      </c>
      <c r="BC24" s="56" t="str">
        <f>SpellNumber(L24,BB24)</f>
        <v>INR  Thirty Nine Thousand Nine Hundred &amp; Thirty Two  Only</v>
      </c>
      <c r="IA24" s="22">
        <v>2.02</v>
      </c>
      <c r="IB24" s="22" t="s">
        <v>180</v>
      </c>
      <c r="IC24" s="22" t="s">
        <v>110</v>
      </c>
      <c r="ID24" s="22">
        <v>6</v>
      </c>
      <c r="IE24" s="23" t="s">
        <v>64</v>
      </c>
      <c r="IF24" s="23"/>
      <c r="IG24" s="23"/>
      <c r="IH24" s="23"/>
      <c r="II24" s="23"/>
    </row>
    <row r="25" spans="1:243" s="22" customFormat="1" ht="71.25">
      <c r="A25" s="66">
        <v>2.03</v>
      </c>
      <c r="B25" s="67" t="s">
        <v>76</v>
      </c>
      <c r="C25" s="39" t="s">
        <v>111</v>
      </c>
      <c r="D25" s="79"/>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1"/>
      <c r="IA25" s="22">
        <v>2.03</v>
      </c>
      <c r="IB25" s="22" t="s">
        <v>76</v>
      </c>
      <c r="IC25" s="22" t="s">
        <v>111</v>
      </c>
      <c r="IE25" s="23"/>
      <c r="IF25" s="23" t="s">
        <v>41</v>
      </c>
      <c r="IG25" s="23" t="s">
        <v>42</v>
      </c>
      <c r="IH25" s="23">
        <v>213</v>
      </c>
      <c r="II25" s="23" t="s">
        <v>37</v>
      </c>
    </row>
    <row r="26" spans="1:243" s="22" customFormat="1" ht="28.5">
      <c r="A26" s="66">
        <v>2.04</v>
      </c>
      <c r="B26" s="67" t="s">
        <v>77</v>
      </c>
      <c r="C26" s="39" t="s">
        <v>112</v>
      </c>
      <c r="D26" s="68">
        <v>2</v>
      </c>
      <c r="E26" s="69" t="s">
        <v>52</v>
      </c>
      <c r="F26" s="70">
        <v>817.27</v>
      </c>
      <c r="G26" s="40"/>
      <c r="H26" s="24"/>
      <c r="I26" s="47" t="s">
        <v>38</v>
      </c>
      <c r="J26" s="48">
        <f>IF(I26="Less(-)",-1,1)</f>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9"/>
      <c r="BA26" s="42">
        <f>ROUND(total_amount_ba($B$2,$D$2,D26,F26,J26,K26,M26),0)</f>
        <v>1635</v>
      </c>
      <c r="BB26" s="60">
        <f>BA26+SUM(N26:AZ26)</f>
        <v>1635</v>
      </c>
      <c r="BC26" s="56" t="str">
        <f>SpellNumber(L26,BB26)</f>
        <v>INR  One Thousand Six Hundred &amp; Thirty Five  Only</v>
      </c>
      <c r="IA26" s="22">
        <v>2.04</v>
      </c>
      <c r="IB26" s="22" t="s">
        <v>77</v>
      </c>
      <c r="IC26" s="22" t="s">
        <v>112</v>
      </c>
      <c r="ID26" s="22">
        <v>2</v>
      </c>
      <c r="IE26" s="23" t="s">
        <v>52</v>
      </c>
      <c r="IF26" s="23"/>
      <c r="IG26" s="23"/>
      <c r="IH26" s="23"/>
      <c r="II26" s="23"/>
    </row>
    <row r="27" spans="1:243" s="22" customFormat="1" ht="15.75">
      <c r="A27" s="66">
        <v>3</v>
      </c>
      <c r="B27" s="67" t="s">
        <v>80</v>
      </c>
      <c r="C27" s="39" t="s">
        <v>113</v>
      </c>
      <c r="D27" s="79"/>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1"/>
      <c r="IA27" s="22">
        <v>3</v>
      </c>
      <c r="IB27" s="22" t="s">
        <v>80</v>
      </c>
      <c r="IC27" s="22" t="s">
        <v>113</v>
      </c>
      <c r="IE27" s="23"/>
      <c r="IF27" s="23"/>
      <c r="IG27" s="23"/>
      <c r="IH27" s="23"/>
      <c r="II27" s="23"/>
    </row>
    <row r="28" spans="1:243" s="22" customFormat="1" ht="213.75">
      <c r="A28" s="66">
        <v>3.01</v>
      </c>
      <c r="B28" s="67" t="s">
        <v>81</v>
      </c>
      <c r="C28" s="39" t="s">
        <v>114</v>
      </c>
      <c r="D28" s="79"/>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1"/>
      <c r="IA28" s="22">
        <v>3.01</v>
      </c>
      <c r="IB28" s="22" t="s">
        <v>81</v>
      </c>
      <c r="IC28" s="22" t="s">
        <v>114</v>
      </c>
      <c r="IE28" s="23"/>
      <c r="IF28" s="23"/>
      <c r="IG28" s="23"/>
      <c r="IH28" s="23"/>
      <c r="II28" s="23"/>
    </row>
    <row r="29" spans="1:243" s="22" customFormat="1" ht="15.75">
      <c r="A29" s="66">
        <v>3.02</v>
      </c>
      <c r="B29" s="67" t="s">
        <v>82</v>
      </c>
      <c r="C29" s="39" t="s">
        <v>115</v>
      </c>
      <c r="D29" s="79"/>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1"/>
      <c r="IA29" s="22">
        <v>3.02</v>
      </c>
      <c r="IB29" s="22" t="s">
        <v>82</v>
      </c>
      <c r="IC29" s="22" t="s">
        <v>115</v>
      </c>
      <c r="IE29" s="23"/>
      <c r="IF29" s="23"/>
      <c r="IG29" s="23"/>
      <c r="IH29" s="23"/>
      <c r="II29" s="23"/>
    </row>
    <row r="30" spans="1:243" s="22" customFormat="1" ht="28.5">
      <c r="A30" s="66">
        <v>3.03</v>
      </c>
      <c r="B30" s="71" t="s">
        <v>83</v>
      </c>
      <c r="C30" s="39" t="s">
        <v>61</v>
      </c>
      <c r="D30" s="68">
        <v>1.5</v>
      </c>
      <c r="E30" s="69" t="s">
        <v>52</v>
      </c>
      <c r="F30" s="70">
        <v>3513.94</v>
      </c>
      <c r="G30" s="40"/>
      <c r="H30" s="24"/>
      <c r="I30" s="47" t="s">
        <v>38</v>
      </c>
      <c r="J30" s="48">
        <f>IF(I30="Less(-)",-1,1)</f>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9"/>
      <c r="BA30" s="42">
        <f aca="true" t="shared" si="0" ref="BA30:BA38">ROUND(total_amount_ba($B$2,$D$2,D30,F30,J30,K30,M30),0)</f>
        <v>5271</v>
      </c>
      <c r="BB30" s="60">
        <f aca="true" t="shared" si="1" ref="BB30:BB38">BA30+SUM(N30:AZ30)</f>
        <v>5271</v>
      </c>
      <c r="BC30" s="56" t="str">
        <f aca="true" t="shared" si="2" ref="BC30:BC38">SpellNumber(L30,BB30)</f>
        <v>INR  Five Thousand Two Hundred &amp; Seventy One  Only</v>
      </c>
      <c r="IA30" s="22">
        <v>3.03</v>
      </c>
      <c r="IB30" s="22" t="s">
        <v>83</v>
      </c>
      <c r="IC30" s="22" t="s">
        <v>61</v>
      </c>
      <c r="ID30" s="22">
        <v>1.5</v>
      </c>
      <c r="IE30" s="23" t="s">
        <v>52</v>
      </c>
      <c r="IF30" s="23"/>
      <c r="IG30" s="23"/>
      <c r="IH30" s="23"/>
      <c r="II30" s="23"/>
    </row>
    <row r="31" spans="1:243" s="22" customFormat="1" ht="85.5">
      <c r="A31" s="66">
        <v>3.04</v>
      </c>
      <c r="B31" s="67" t="s">
        <v>194</v>
      </c>
      <c r="C31" s="39" t="s">
        <v>116</v>
      </c>
      <c r="D31" s="79"/>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1"/>
      <c r="IA31" s="22">
        <v>3.04</v>
      </c>
      <c r="IB31" s="22" t="s">
        <v>194</v>
      </c>
      <c r="IC31" s="22" t="s">
        <v>116</v>
      </c>
      <c r="IE31" s="23"/>
      <c r="IF31" s="23"/>
      <c r="IG31" s="23"/>
      <c r="IH31" s="23"/>
      <c r="II31" s="23"/>
    </row>
    <row r="32" spans="1:243" s="22" customFormat="1" ht="28.5">
      <c r="A32" s="66">
        <v>3.05</v>
      </c>
      <c r="B32" s="67" t="s">
        <v>195</v>
      </c>
      <c r="C32" s="39" t="s">
        <v>117</v>
      </c>
      <c r="D32" s="68">
        <v>3.5</v>
      </c>
      <c r="E32" s="69" t="s">
        <v>74</v>
      </c>
      <c r="F32" s="70">
        <v>329.89</v>
      </c>
      <c r="G32" s="40"/>
      <c r="H32" s="24"/>
      <c r="I32" s="47" t="s">
        <v>38</v>
      </c>
      <c r="J32" s="48">
        <f>IF(I32="Less(-)",-1,1)</f>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9"/>
      <c r="BA32" s="42">
        <f t="shared" si="0"/>
        <v>1155</v>
      </c>
      <c r="BB32" s="60">
        <f t="shared" si="1"/>
        <v>1155</v>
      </c>
      <c r="BC32" s="56" t="str">
        <f t="shared" si="2"/>
        <v>INR  One Thousand One Hundred &amp; Fifty Five  Only</v>
      </c>
      <c r="IA32" s="22">
        <v>3.05</v>
      </c>
      <c r="IB32" s="22" t="s">
        <v>195</v>
      </c>
      <c r="IC32" s="22" t="s">
        <v>117</v>
      </c>
      <c r="ID32" s="22">
        <v>3.5</v>
      </c>
      <c r="IE32" s="23" t="s">
        <v>74</v>
      </c>
      <c r="IF32" s="23"/>
      <c r="IG32" s="23"/>
      <c r="IH32" s="23"/>
      <c r="II32" s="23"/>
    </row>
    <row r="33" spans="1:243" s="22" customFormat="1" ht="24.75" customHeight="1">
      <c r="A33" s="66">
        <v>3.06</v>
      </c>
      <c r="B33" s="67" t="s">
        <v>84</v>
      </c>
      <c r="C33" s="39" t="s">
        <v>118</v>
      </c>
      <c r="D33" s="68">
        <v>1</v>
      </c>
      <c r="E33" s="69" t="s">
        <v>65</v>
      </c>
      <c r="F33" s="70">
        <v>644.05</v>
      </c>
      <c r="G33" s="40"/>
      <c r="H33" s="24"/>
      <c r="I33" s="47" t="s">
        <v>38</v>
      </c>
      <c r="J33" s="48">
        <f>IF(I33="Less(-)",-1,1)</f>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9"/>
      <c r="BA33" s="42">
        <f t="shared" si="0"/>
        <v>644</v>
      </c>
      <c r="BB33" s="60">
        <f t="shared" si="1"/>
        <v>644</v>
      </c>
      <c r="BC33" s="56" t="str">
        <f t="shared" si="2"/>
        <v>INR  Six Hundred &amp; Forty Four  Only</v>
      </c>
      <c r="IA33" s="22">
        <v>3.06</v>
      </c>
      <c r="IB33" s="22" t="s">
        <v>84</v>
      </c>
      <c r="IC33" s="22" t="s">
        <v>118</v>
      </c>
      <c r="ID33" s="22">
        <v>1</v>
      </c>
      <c r="IE33" s="23" t="s">
        <v>65</v>
      </c>
      <c r="IF33" s="23"/>
      <c r="IG33" s="23"/>
      <c r="IH33" s="23"/>
      <c r="II33" s="23"/>
    </row>
    <row r="34" spans="1:243" s="22" customFormat="1" ht="42.75" customHeight="1">
      <c r="A34" s="66">
        <v>3.07</v>
      </c>
      <c r="B34" s="67" t="s">
        <v>85</v>
      </c>
      <c r="C34" s="39" t="s">
        <v>119</v>
      </c>
      <c r="D34" s="68">
        <v>5</v>
      </c>
      <c r="E34" s="69" t="s">
        <v>52</v>
      </c>
      <c r="F34" s="70">
        <v>903.37</v>
      </c>
      <c r="G34" s="40"/>
      <c r="H34" s="24"/>
      <c r="I34" s="47" t="s">
        <v>38</v>
      </c>
      <c r="J34" s="48">
        <f>IF(I34="Less(-)",-1,1)</f>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9"/>
      <c r="BA34" s="42">
        <f t="shared" si="0"/>
        <v>4517</v>
      </c>
      <c r="BB34" s="60">
        <f t="shared" si="1"/>
        <v>4517</v>
      </c>
      <c r="BC34" s="56" t="str">
        <f t="shared" si="2"/>
        <v>INR  Four Thousand Five Hundred &amp; Seventeen  Only</v>
      </c>
      <c r="IA34" s="22">
        <v>3.07</v>
      </c>
      <c r="IB34" s="22" t="s">
        <v>85</v>
      </c>
      <c r="IC34" s="22" t="s">
        <v>119</v>
      </c>
      <c r="ID34" s="22">
        <v>5</v>
      </c>
      <c r="IE34" s="23" t="s">
        <v>52</v>
      </c>
      <c r="IF34" s="23"/>
      <c r="IG34" s="23"/>
      <c r="IH34" s="23"/>
      <c r="II34" s="23"/>
    </row>
    <row r="35" spans="1:243" s="22" customFormat="1" ht="19.5" customHeight="1">
      <c r="A35" s="66">
        <v>4</v>
      </c>
      <c r="B35" s="67" t="s">
        <v>78</v>
      </c>
      <c r="C35" s="39" t="s">
        <v>120</v>
      </c>
      <c r="D35" s="79"/>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1"/>
      <c r="IA35" s="22">
        <v>4</v>
      </c>
      <c r="IB35" s="22" t="s">
        <v>78</v>
      </c>
      <c r="IC35" s="22" t="s">
        <v>120</v>
      </c>
      <c r="IE35" s="23"/>
      <c r="IF35" s="23"/>
      <c r="IG35" s="23"/>
      <c r="IH35" s="23"/>
      <c r="II35" s="23"/>
    </row>
    <row r="36" spans="1:243" s="22" customFormat="1" ht="30.75" customHeight="1">
      <c r="A36" s="66">
        <v>4.01</v>
      </c>
      <c r="B36" s="67" t="s">
        <v>86</v>
      </c>
      <c r="C36" s="39" t="s">
        <v>121</v>
      </c>
      <c r="D36" s="79"/>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1"/>
      <c r="IA36" s="22">
        <v>4.01</v>
      </c>
      <c r="IB36" s="22" t="s">
        <v>86</v>
      </c>
      <c r="IC36" s="22" t="s">
        <v>121</v>
      </c>
      <c r="IE36" s="23"/>
      <c r="IF36" s="23"/>
      <c r="IG36" s="23"/>
      <c r="IH36" s="23"/>
      <c r="II36" s="23"/>
    </row>
    <row r="37" spans="1:243" s="22" customFormat="1" ht="42.75">
      <c r="A37" s="66">
        <v>4.02</v>
      </c>
      <c r="B37" s="67" t="s">
        <v>87</v>
      </c>
      <c r="C37" s="39" t="s">
        <v>62</v>
      </c>
      <c r="D37" s="68">
        <v>2</v>
      </c>
      <c r="E37" s="69" t="s">
        <v>52</v>
      </c>
      <c r="F37" s="70">
        <v>1654.27</v>
      </c>
      <c r="G37" s="40"/>
      <c r="H37" s="24"/>
      <c r="I37" s="47" t="s">
        <v>38</v>
      </c>
      <c r="J37" s="48">
        <f>IF(I37="Less(-)",-1,1)</f>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9"/>
      <c r="BA37" s="42">
        <f t="shared" si="0"/>
        <v>3309</v>
      </c>
      <c r="BB37" s="60">
        <f t="shared" si="1"/>
        <v>3309</v>
      </c>
      <c r="BC37" s="56" t="str">
        <f t="shared" si="2"/>
        <v>INR  Three Thousand Three Hundred &amp; Nine  Only</v>
      </c>
      <c r="IA37" s="22">
        <v>4.02</v>
      </c>
      <c r="IB37" s="22" t="s">
        <v>87</v>
      </c>
      <c r="IC37" s="22" t="s">
        <v>62</v>
      </c>
      <c r="ID37" s="22">
        <v>2</v>
      </c>
      <c r="IE37" s="23" t="s">
        <v>52</v>
      </c>
      <c r="IF37" s="23"/>
      <c r="IG37" s="23"/>
      <c r="IH37" s="23"/>
      <c r="II37" s="23"/>
    </row>
    <row r="38" spans="1:243" s="22" customFormat="1" ht="114">
      <c r="A38" s="66">
        <v>4.03</v>
      </c>
      <c r="B38" s="67" t="s">
        <v>196</v>
      </c>
      <c r="C38" s="39" t="s">
        <v>63</v>
      </c>
      <c r="D38" s="79"/>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1"/>
      <c r="IA38" s="22">
        <v>4.03</v>
      </c>
      <c r="IB38" s="22" t="s">
        <v>196</v>
      </c>
      <c r="IC38" s="22" t="s">
        <v>63</v>
      </c>
      <c r="IE38" s="23"/>
      <c r="IF38" s="23"/>
      <c r="IG38" s="23"/>
      <c r="IH38" s="23"/>
      <c r="II38" s="23"/>
    </row>
    <row r="39" spans="1:243" s="22" customFormat="1" ht="28.5">
      <c r="A39" s="66">
        <v>4.04</v>
      </c>
      <c r="B39" s="67" t="s">
        <v>197</v>
      </c>
      <c r="C39" s="39" t="s">
        <v>122</v>
      </c>
      <c r="D39" s="68">
        <v>3.8</v>
      </c>
      <c r="E39" s="69" t="s">
        <v>52</v>
      </c>
      <c r="F39" s="70">
        <v>629.24</v>
      </c>
      <c r="G39" s="40"/>
      <c r="H39" s="24"/>
      <c r="I39" s="47" t="s">
        <v>38</v>
      </c>
      <c r="J39" s="48">
        <f>IF(I39="Less(-)",-1,1)</f>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9"/>
      <c r="BA39" s="42">
        <f>ROUND(total_amount_ba($B$2,$D$2,D39,F39,J39,K39,M39),0)</f>
        <v>2391</v>
      </c>
      <c r="BB39" s="60">
        <f>BA39+SUM(N39:AZ39)</f>
        <v>2391</v>
      </c>
      <c r="BC39" s="56" t="str">
        <f>SpellNumber(L39,BB39)</f>
        <v>INR  Two Thousand Three Hundred &amp; Ninety One  Only</v>
      </c>
      <c r="IA39" s="22">
        <v>4.04</v>
      </c>
      <c r="IB39" s="22" t="s">
        <v>197</v>
      </c>
      <c r="IC39" s="22" t="s">
        <v>122</v>
      </c>
      <c r="ID39" s="22">
        <v>3.8</v>
      </c>
      <c r="IE39" s="23" t="s">
        <v>52</v>
      </c>
      <c r="IF39" s="23"/>
      <c r="IG39" s="23"/>
      <c r="IH39" s="23"/>
      <c r="II39" s="23"/>
    </row>
    <row r="40" spans="1:243" s="22" customFormat="1" ht="15.75">
      <c r="A40" s="66">
        <v>5</v>
      </c>
      <c r="B40" s="67" t="s">
        <v>181</v>
      </c>
      <c r="C40" s="39" t="s">
        <v>123</v>
      </c>
      <c r="D40" s="79"/>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1"/>
      <c r="IA40" s="22">
        <v>5</v>
      </c>
      <c r="IB40" s="22" t="s">
        <v>181</v>
      </c>
      <c r="IC40" s="22" t="s">
        <v>123</v>
      </c>
      <c r="IE40" s="23"/>
      <c r="IF40" s="23"/>
      <c r="IG40" s="23"/>
      <c r="IH40" s="23"/>
      <c r="II40" s="23"/>
    </row>
    <row r="41" spans="1:243" s="22" customFormat="1" ht="73.5" customHeight="1">
      <c r="A41" s="66">
        <v>5.01</v>
      </c>
      <c r="B41" s="67" t="s">
        <v>198</v>
      </c>
      <c r="C41" s="39" t="s">
        <v>124</v>
      </c>
      <c r="D41" s="68">
        <v>715</v>
      </c>
      <c r="E41" s="69" t="s">
        <v>66</v>
      </c>
      <c r="F41" s="70">
        <v>89.21</v>
      </c>
      <c r="G41" s="40"/>
      <c r="H41" s="24"/>
      <c r="I41" s="47" t="s">
        <v>38</v>
      </c>
      <c r="J41" s="48">
        <f>IF(I41="Less(-)",-1,1)</f>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9"/>
      <c r="BA41" s="42">
        <f>ROUND(total_amount_ba($B$2,$D$2,D41,F41,J41,K41,M41),0)</f>
        <v>63785</v>
      </c>
      <c r="BB41" s="60">
        <f>BA41+SUM(N41:AZ41)</f>
        <v>63785</v>
      </c>
      <c r="BC41" s="56" t="str">
        <f>SpellNumber(L41,BB41)</f>
        <v>INR  Sixty Three Thousand Seven Hundred &amp; Eighty Five  Only</v>
      </c>
      <c r="IA41" s="22">
        <v>5.01</v>
      </c>
      <c r="IB41" s="22" t="s">
        <v>198</v>
      </c>
      <c r="IC41" s="22" t="s">
        <v>124</v>
      </c>
      <c r="ID41" s="22">
        <v>715</v>
      </c>
      <c r="IE41" s="23" t="s">
        <v>66</v>
      </c>
      <c r="IF41" s="23"/>
      <c r="IG41" s="23"/>
      <c r="IH41" s="23"/>
      <c r="II41" s="23"/>
    </row>
    <row r="42" spans="1:243" s="22" customFormat="1" ht="15.75">
      <c r="A42" s="66">
        <v>6</v>
      </c>
      <c r="B42" s="67" t="s">
        <v>182</v>
      </c>
      <c r="C42" s="39" t="s">
        <v>125</v>
      </c>
      <c r="D42" s="79"/>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1"/>
      <c r="IA42" s="22">
        <v>6</v>
      </c>
      <c r="IB42" s="22" t="s">
        <v>182</v>
      </c>
      <c r="IC42" s="22" t="s">
        <v>125</v>
      </c>
      <c r="IE42" s="23"/>
      <c r="IF42" s="23"/>
      <c r="IG42" s="23"/>
      <c r="IH42" s="23"/>
      <c r="II42" s="23"/>
    </row>
    <row r="43" spans="1:243" s="22" customFormat="1" ht="171">
      <c r="A43" s="66">
        <v>6.01</v>
      </c>
      <c r="B43" s="67" t="s">
        <v>199</v>
      </c>
      <c r="C43" s="39" t="s">
        <v>126</v>
      </c>
      <c r="D43" s="79"/>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1"/>
      <c r="IA43" s="22">
        <v>6.01</v>
      </c>
      <c r="IB43" s="22" t="s">
        <v>199</v>
      </c>
      <c r="IC43" s="22" t="s">
        <v>126</v>
      </c>
      <c r="IE43" s="23"/>
      <c r="IF43" s="23"/>
      <c r="IG43" s="23"/>
      <c r="IH43" s="23"/>
      <c r="II43" s="23"/>
    </row>
    <row r="44" spans="1:243" s="22" customFormat="1" ht="28.5">
      <c r="A44" s="66">
        <v>6.02</v>
      </c>
      <c r="B44" s="67" t="s">
        <v>200</v>
      </c>
      <c r="C44" s="39" t="s">
        <v>127</v>
      </c>
      <c r="D44" s="68">
        <v>76</v>
      </c>
      <c r="E44" s="69" t="s">
        <v>52</v>
      </c>
      <c r="F44" s="70">
        <v>1315.69</v>
      </c>
      <c r="G44" s="40"/>
      <c r="H44" s="24"/>
      <c r="I44" s="47" t="s">
        <v>38</v>
      </c>
      <c r="J44" s="48">
        <f>IF(I44="Less(-)",-1,1)</f>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9"/>
      <c r="BA44" s="42">
        <f>ROUND(total_amount_ba($B$2,$D$2,D44,F44,J44,K44,M44),0)</f>
        <v>99992</v>
      </c>
      <c r="BB44" s="60">
        <f>BA44+SUM(N44:AZ44)</f>
        <v>99992</v>
      </c>
      <c r="BC44" s="56" t="str">
        <f>SpellNumber(L44,BB44)</f>
        <v>INR  Ninety Nine Thousand Nine Hundred &amp; Ninety Two  Only</v>
      </c>
      <c r="IA44" s="22">
        <v>6.02</v>
      </c>
      <c r="IB44" s="22" t="s">
        <v>200</v>
      </c>
      <c r="IC44" s="22" t="s">
        <v>127</v>
      </c>
      <c r="ID44" s="22">
        <v>76</v>
      </c>
      <c r="IE44" s="23" t="s">
        <v>52</v>
      </c>
      <c r="IF44" s="23"/>
      <c r="IG44" s="23"/>
      <c r="IH44" s="23"/>
      <c r="II44" s="23"/>
    </row>
    <row r="45" spans="1:243" s="22" customFormat="1" ht="185.25">
      <c r="A45" s="66">
        <v>6.03</v>
      </c>
      <c r="B45" s="67" t="s">
        <v>201</v>
      </c>
      <c r="C45" s="39" t="s">
        <v>128</v>
      </c>
      <c r="D45" s="79"/>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1"/>
      <c r="IA45" s="22">
        <v>6.03</v>
      </c>
      <c r="IB45" s="22" t="s">
        <v>201</v>
      </c>
      <c r="IC45" s="22" t="s">
        <v>128</v>
      </c>
      <c r="IE45" s="23"/>
      <c r="IF45" s="23"/>
      <c r="IG45" s="23"/>
      <c r="IH45" s="23"/>
      <c r="II45" s="23"/>
    </row>
    <row r="46" spans="1:243" s="22" customFormat="1" ht="28.5">
      <c r="A46" s="66">
        <v>6.04</v>
      </c>
      <c r="B46" s="67" t="s">
        <v>200</v>
      </c>
      <c r="C46" s="39" t="s">
        <v>129</v>
      </c>
      <c r="D46" s="68">
        <v>5.5</v>
      </c>
      <c r="E46" s="69" t="s">
        <v>52</v>
      </c>
      <c r="F46" s="70">
        <v>1355.41</v>
      </c>
      <c r="G46" s="40"/>
      <c r="H46" s="24"/>
      <c r="I46" s="47" t="s">
        <v>38</v>
      </c>
      <c r="J46" s="48">
        <f>IF(I46="Less(-)",-1,1)</f>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9"/>
      <c r="BA46" s="42">
        <f>ROUND(total_amount_ba($B$2,$D$2,D46,F46,J46,K46,M46),0)</f>
        <v>7455</v>
      </c>
      <c r="BB46" s="60">
        <f>BA46+SUM(N46:AZ46)</f>
        <v>7455</v>
      </c>
      <c r="BC46" s="56" t="str">
        <f>SpellNumber(L46,BB46)</f>
        <v>INR  Seven Thousand Four Hundred &amp; Fifty Five  Only</v>
      </c>
      <c r="IA46" s="22">
        <v>6.04</v>
      </c>
      <c r="IB46" s="22" t="s">
        <v>200</v>
      </c>
      <c r="IC46" s="22" t="s">
        <v>129</v>
      </c>
      <c r="ID46" s="22">
        <v>5.5</v>
      </c>
      <c r="IE46" s="23" t="s">
        <v>52</v>
      </c>
      <c r="IF46" s="23"/>
      <c r="IG46" s="23"/>
      <c r="IH46" s="23"/>
      <c r="II46" s="23"/>
    </row>
    <row r="47" spans="1:243" s="22" customFormat="1" ht="15.75">
      <c r="A47" s="70">
        <v>7</v>
      </c>
      <c r="B47" s="67" t="s">
        <v>73</v>
      </c>
      <c r="C47" s="39" t="s">
        <v>130</v>
      </c>
      <c r="D47" s="79"/>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1"/>
      <c r="IA47" s="22">
        <v>7</v>
      </c>
      <c r="IB47" s="22" t="s">
        <v>73</v>
      </c>
      <c r="IC47" s="22" t="s">
        <v>130</v>
      </c>
      <c r="IE47" s="23"/>
      <c r="IF47" s="23"/>
      <c r="IG47" s="23"/>
      <c r="IH47" s="23"/>
      <c r="II47" s="23"/>
    </row>
    <row r="48" spans="1:243" s="22" customFormat="1" ht="85.5">
      <c r="A48" s="66">
        <v>7.01</v>
      </c>
      <c r="B48" s="67" t="s">
        <v>202</v>
      </c>
      <c r="C48" s="39" t="s">
        <v>131</v>
      </c>
      <c r="D48" s="79"/>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1"/>
      <c r="IA48" s="22">
        <v>7.01</v>
      </c>
      <c r="IB48" s="22" t="s">
        <v>202</v>
      </c>
      <c r="IC48" s="22" t="s">
        <v>131</v>
      </c>
      <c r="IE48" s="23"/>
      <c r="IF48" s="23"/>
      <c r="IG48" s="23"/>
      <c r="IH48" s="23"/>
      <c r="II48" s="23"/>
    </row>
    <row r="49" spans="1:243" s="22" customFormat="1" ht="28.5">
      <c r="A49" s="66">
        <v>7.02</v>
      </c>
      <c r="B49" s="67" t="s">
        <v>203</v>
      </c>
      <c r="C49" s="39" t="s">
        <v>132</v>
      </c>
      <c r="D49" s="68">
        <v>15</v>
      </c>
      <c r="E49" s="69" t="s">
        <v>74</v>
      </c>
      <c r="F49" s="70">
        <v>208.02</v>
      </c>
      <c r="G49" s="40"/>
      <c r="H49" s="24"/>
      <c r="I49" s="47" t="s">
        <v>38</v>
      </c>
      <c r="J49" s="48">
        <f>IF(I49="Less(-)",-1,1)</f>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9"/>
      <c r="BA49" s="42">
        <f>ROUND(total_amount_ba($B$2,$D$2,D49,F49,J49,K49,M49),0)</f>
        <v>3120</v>
      </c>
      <c r="BB49" s="60">
        <f>BA49+SUM(N49:AZ49)</f>
        <v>3120</v>
      </c>
      <c r="BC49" s="56" t="str">
        <f>SpellNumber(L49,BB49)</f>
        <v>INR  Three Thousand One Hundred &amp; Twenty  Only</v>
      </c>
      <c r="IA49" s="22">
        <v>7.02</v>
      </c>
      <c r="IB49" s="22" t="s">
        <v>203</v>
      </c>
      <c r="IC49" s="22" t="s">
        <v>132</v>
      </c>
      <c r="ID49" s="22">
        <v>15</v>
      </c>
      <c r="IE49" s="23" t="s">
        <v>74</v>
      </c>
      <c r="IF49" s="23"/>
      <c r="IG49" s="23"/>
      <c r="IH49" s="23"/>
      <c r="II49" s="23"/>
    </row>
    <row r="50" spans="1:243" s="22" customFormat="1" ht="409.5">
      <c r="A50" s="66">
        <v>7.03</v>
      </c>
      <c r="B50" s="67" t="s">
        <v>88</v>
      </c>
      <c r="C50" s="39" t="s">
        <v>133</v>
      </c>
      <c r="D50" s="79"/>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1"/>
      <c r="IA50" s="22">
        <v>7.03</v>
      </c>
      <c r="IB50" s="22" t="s">
        <v>88</v>
      </c>
      <c r="IC50" s="22" t="s">
        <v>133</v>
      </c>
      <c r="IE50" s="23"/>
      <c r="IF50" s="23"/>
      <c r="IG50" s="23"/>
      <c r="IH50" s="23"/>
      <c r="II50" s="23"/>
    </row>
    <row r="51" spans="1:243" s="22" customFormat="1" ht="213.75">
      <c r="A51" s="66">
        <v>7.04</v>
      </c>
      <c r="B51" s="67" t="s">
        <v>89</v>
      </c>
      <c r="C51" s="39" t="s">
        <v>134</v>
      </c>
      <c r="D51" s="68">
        <v>76</v>
      </c>
      <c r="E51" s="69" t="s">
        <v>52</v>
      </c>
      <c r="F51" s="70">
        <v>1649.23</v>
      </c>
      <c r="G51" s="40"/>
      <c r="H51" s="24"/>
      <c r="I51" s="47" t="s">
        <v>38</v>
      </c>
      <c r="J51" s="48">
        <f>IF(I51="Less(-)",-1,1)</f>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9"/>
      <c r="BA51" s="42">
        <f>ROUND(total_amount_ba($B$2,$D$2,D51,F51,J51,K51,M51),0)</f>
        <v>125341</v>
      </c>
      <c r="BB51" s="60">
        <f>BA51+SUM(N51:AZ51)</f>
        <v>125341</v>
      </c>
      <c r="BC51" s="56" t="str">
        <f>SpellNumber(L51,BB51)</f>
        <v>INR  One Lakh Twenty Five Thousand Three Hundred &amp; Forty One  Only</v>
      </c>
      <c r="IA51" s="22">
        <v>7.04</v>
      </c>
      <c r="IB51" s="22" t="s">
        <v>89</v>
      </c>
      <c r="IC51" s="22" t="s">
        <v>134</v>
      </c>
      <c r="ID51" s="22">
        <v>76</v>
      </c>
      <c r="IE51" s="23" t="s">
        <v>52</v>
      </c>
      <c r="IF51" s="23"/>
      <c r="IG51" s="23"/>
      <c r="IH51" s="23"/>
      <c r="II51" s="23"/>
    </row>
    <row r="52" spans="1:243" s="22" customFormat="1" ht="75" customHeight="1">
      <c r="A52" s="66">
        <v>7.05</v>
      </c>
      <c r="B52" s="67" t="s">
        <v>204</v>
      </c>
      <c r="C52" s="39" t="s">
        <v>135</v>
      </c>
      <c r="D52" s="68">
        <v>43</v>
      </c>
      <c r="E52" s="69" t="s">
        <v>52</v>
      </c>
      <c r="F52" s="70">
        <v>277.42</v>
      </c>
      <c r="G52" s="40"/>
      <c r="H52" s="24"/>
      <c r="I52" s="47" t="s">
        <v>38</v>
      </c>
      <c r="J52" s="48">
        <f>IF(I52="Less(-)",-1,1)</f>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9"/>
      <c r="BA52" s="42">
        <f>ROUND(total_amount_ba($B$2,$D$2,D52,F52,J52,K52,M52),0)</f>
        <v>11929</v>
      </c>
      <c r="BB52" s="60">
        <f>BA52+SUM(N52:AZ52)</f>
        <v>11929</v>
      </c>
      <c r="BC52" s="56" t="str">
        <f>SpellNumber(L52,BB52)</f>
        <v>INR  Eleven Thousand Nine Hundred &amp; Twenty Nine  Only</v>
      </c>
      <c r="IA52" s="22">
        <v>7.05</v>
      </c>
      <c r="IB52" s="22" t="s">
        <v>204</v>
      </c>
      <c r="IC52" s="22" t="s">
        <v>135</v>
      </c>
      <c r="ID52" s="22">
        <v>43</v>
      </c>
      <c r="IE52" s="23" t="s">
        <v>52</v>
      </c>
      <c r="IF52" s="23"/>
      <c r="IG52" s="23"/>
      <c r="IH52" s="23"/>
      <c r="II52" s="23"/>
    </row>
    <row r="53" spans="1:243" s="22" customFormat="1" ht="21" customHeight="1">
      <c r="A53" s="66">
        <v>8</v>
      </c>
      <c r="B53" s="67" t="s">
        <v>53</v>
      </c>
      <c r="C53" s="39" t="s">
        <v>136</v>
      </c>
      <c r="D53" s="79"/>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1"/>
      <c r="IA53" s="22">
        <v>8</v>
      </c>
      <c r="IB53" s="22" t="s">
        <v>53</v>
      </c>
      <c r="IC53" s="22" t="s">
        <v>136</v>
      </c>
      <c r="IE53" s="23"/>
      <c r="IF53" s="23"/>
      <c r="IG53" s="23"/>
      <c r="IH53" s="23"/>
      <c r="II53" s="23"/>
    </row>
    <row r="54" spans="1:243" s="22" customFormat="1" ht="45.75" customHeight="1">
      <c r="A54" s="70">
        <v>8.01</v>
      </c>
      <c r="B54" s="67" t="s">
        <v>205</v>
      </c>
      <c r="C54" s="39" t="s">
        <v>137</v>
      </c>
      <c r="D54" s="79"/>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1"/>
      <c r="IA54" s="22">
        <v>8.01</v>
      </c>
      <c r="IB54" s="22" t="s">
        <v>205</v>
      </c>
      <c r="IC54" s="22" t="s">
        <v>137</v>
      </c>
      <c r="IE54" s="23"/>
      <c r="IF54" s="23"/>
      <c r="IG54" s="23"/>
      <c r="IH54" s="23"/>
      <c r="II54" s="23"/>
    </row>
    <row r="55" spans="1:243" s="22" customFormat="1" ht="20.25" customHeight="1">
      <c r="A55" s="66">
        <v>8.02</v>
      </c>
      <c r="B55" s="67" t="s">
        <v>206</v>
      </c>
      <c r="C55" s="39" t="s">
        <v>138</v>
      </c>
      <c r="D55" s="68">
        <v>19</v>
      </c>
      <c r="E55" s="69" t="s">
        <v>52</v>
      </c>
      <c r="F55" s="70">
        <v>222.92</v>
      </c>
      <c r="G55" s="40"/>
      <c r="H55" s="24"/>
      <c r="I55" s="47" t="s">
        <v>38</v>
      </c>
      <c r="J55" s="48">
        <f aca="true" t="shared" si="3" ref="J55:J86">IF(I55="Less(-)",-1,1)</f>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59"/>
      <c r="BA55" s="42">
        <f aca="true" t="shared" si="4" ref="BA55:BA86">ROUND(total_amount_ba($B$2,$D$2,D55,F55,J55,K55,M55),0)</f>
        <v>4235</v>
      </c>
      <c r="BB55" s="60">
        <f aca="true" t="shared" si="5" ref="BB55:BB86">BA55+SUM(N55:AZ55)</f>
        <v>4235</v>
      </c>
      <c r="BC55" s="56" t="str">
        <f aca="true" t="shared" si="6" ref="BC55:BC86">SpellNumber(L55,BB55)</f>
        <v>INR  Four Thousand Two Hundred &amp; Thirty Five  Only</v>
      </c>
      <c r="IA55" s="22">
        <v>8.02</v>
      </c>
      <c r="IB55" s="22" t="s">
        <v>206</v>
      </c>
      <c r="IC55" s="22" t="s">
        <v>138</v>
      </c>
      <c r="ID55" s="22">
        <v>19</v>
      </c>
      <c r="IE55" s="23" t="s">
        <v>52</v>
      </c>
      <c r="IF55" s="23"/>
      <c r="IG55" s="23"/>
      <c r="IH55" s="23"/>
      <c r="II55" s="23"/>
    </row>
    <row r="56" spans="1:243" s="22" customFormat="1" ht="30.75" customHeight="1">
      <c r="A56" s="66">
        <v>8.03</v>
      </c>
      <c r="B56" s="67" t="s">
        <v>207</v>
      </c>
      <c r="C56" s="39" t="s">
        <v>139</v>
      </c>
      <c r="D56" s="79"/>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1"/>
      <c r="IA56" s="22">
        <v>8.03</v>
      </c>
      <c r="IB56" s="22" t="s">
        <v>207</v>
      </c>
      <c r="IC56" s="22" t="s">
        <v>139</v>
      </c>
      <c r="IE56" s="23"/>
      <c r="IF56" s="23"/>
      <c r="IG56" s="23"/>
      <c r="IH56" s="23"/>
      <c r="II56" s="23"/>
    </row>
    <row r="57" spans="1:243" s="22" customFormat="1" ht="48.75" customHeight="1">
      <c r="A57" s="66">
        <v>8.04</v>
      </c>
      <c r="B57" s="67" t="s">
        <v>206</v>
      </c>
      <c r="C57" s="39" t="s">
        <v>140</v>
      </c>
      <c r="D57" s="68">
        <v>51</v>
      </c>
      <c r="E57" s="69" t="s">
        <v>52</v>
      </c>
      <c r="F57" s="70">
        <v>256.77</v>
      </c>
      <c r="G57" s="40"/>
      <c r="H57" s="24"/>
      <c r="I57" s="47" t="s">
        <v>38</v>
      </c>
      <c r="J57" s="48">
        <f t="shared" si="3"/>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9"/>
      <c r="BA57" s="42">
        <f t="shared" si="4"/>
        <v>13095</v>
      </c>
      <c r="BB57" s="60">
        <f t="shared" si="5"/>
        <v>13095</v>
      </c>
      <c r="BC57" s="56" t="str">
        <f t="shared" si="6"/>
        <v>INR  Thirteen Thousand  &amp;Ninety Five  Only</v>
      </c>
      <c r="IA57" s="22">
        <v>8.04</v>
      </c>
      <c r="IB57" s="22" t="s">
        <v>206</v>
      </c>
      <c r="IC57" s="22" t="s">
        <v>140</v>
      </c>
      <c r="ID57" s="22">
        <v>51</v>
      </c>
      <c r="IE57" s="23" t="s">
        <v>52</v>
      </c>
      <c r="IF57" s="23"/>
      <c r="IG57" s="23"/>
      <c r="IH57" s="23"/>
      <c r="II57" s="23"/>
    </row>
    <row r="58" spans="1:243" s="22" customFormat="1" ht="85.5">
      <c r="A58" s="66">
        <v>8.05</v>
      </c>
      <c r="B58" s="67" t="s">
        <v>90</v>
      </c>
      <c r="C58" s="39" t="s">
        <v>141</v>
      </c>
      <c r="D58" s="79"/>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1"/>
      <c r="IA58" s="22">
        <v>8.05</v>
      </c>
      <c r="IB58" s="22" t="s">
        <v>90</v>
      </c>
      <c r="IC58" s="22" t="s">
        <v>141</v>
      </c>
      <c r="IE58" s="23"/>
      <c r="IF58" s="23"/>
      <c r="IG58" s="23"/>
      <c r="IH58" s="23"/>
      <c r="II58" s="23"/>
    </row>
    <row r="59" spans="1:243" s="22" customFormat="1" ht="17.25" customHeight="1">
      <c r="A59" s="66">
        <v>8.06</v>
      </c>
      <c r="B59" s="67" t="s">
        <v>79</v>
      </c>
      <c r="C59" s="39" t="s">
        <v>142</v>
      </c>
      <c r="D59" s="68">
        <v>105</v>
      </c>
      <c r="E59" s="69" t="s">
        <v>52</v>
      </c>
      <c r="F59" s="70">
        <v>76.41</v>
      </c>
      <c r="G59" s="40"/>
      <c r="H59" s="24"/>
      <c r="I59" s="47" t="s">
        <v>38</v>
      </c>
      <c r="J59" s="48">
        <f t="shared" si="3"/>
        <v>1</v>
      </c>
      <c r="K59" s="24" t="s">
        <v>39</v>
      </c>
      <c r="L59" s="24" t="s">
        <v>4</v>
      </c>
      <c r="M59" s="41"/>
      <c r="N59" s="24"/>
      <c r="O59" s="24"/>
      <c r="P59" s="46"/>
      <c r="Q59" s="24"/>
      <c r="R59" s="24"/>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59"/>
      <c r="BA59" s="42">
        <f t="shared" si="4"/>
        <v>8023</v>
      </c>
      <c r="BB59" s="60">
        <f t="shared" si="5"/>
        <v>8023</v>
      </c>
      <c r="BC59" s="56" t="str">
        <f t="shared" si="6"/>
        <v>INR  Eight Thousand  &amp;Twenty Three  Only</v>
      </c>
      <c r="IA59" s="22">
        <v>8.06</v>
      </c>
      <c r="IB59" s="22" t="s">
        <v>79</v>
      </c>
      <c r="IC59" s="22" t="s">
        <v>142</v>
      </c>
      <c r="ID59" s="22">
        <v>105</v>
      </c>
      <c r="IE59" s="23" t="s">
        <v>52</v>
      </c>
      <c r="IF59" s="23"/>
      <c r="IG59" s="23"/>
      <c r="IH59" s="23"/>
      <c r="II59" s="23"/>
    </row>
    <row r="60" spans="1:243" s="22" customFormat="1" ht="48.75" customHeight="1">
      <c r="A60" s="66">
        <v>8.07</v>
      </c>
      <c r="B60" s="67" t="s">
        <v>208</v>
      </c>
      <c r="C60" s="39" t="s">
        <v>143</v>
      </c>
      <c r="D60" s="79"/>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1"/>
      <c r="IA60" s="22">
        <v>8.07</v>
      </c>
      <c r="IB60" s="22" t="s">
        <v>208</v>
      </c>
      <c r="IC60" s="22" t="s">
        <v>143</v>
      </c>
      <c r="IE60" s="23"/>
      <c r="IF60" s="23"/>
      <c r="IG60" s="23"/>
      <c r="IH60" s="23"/>
      <c r="II60" s="23"/>
    </row>
    <row r="61" spans="1:243" s="22" customFormat="1" ht="57">
      <c r="A61" s="66">
        <v>8.08</v>
      </c>
      <c r="B61" s="67" t="s">
        <v>209</v>
      </c>
      <c r="C61" s="39" t="s">
        <v>144</v>
      </c>
      <c r="D61" s="68">
        <v>20</v>
      </c>
      <c r="E61" s="69" t="s">
        <v>52</v>
      </c>
      <c r="F61" s="70">
        <v>141.29</v>
      </c>
      <c r="G61" s="40"/>
      <c r="H61" s="24"/>
      <c r="I61" s="47" t="s">
        <v>38</v>
      </c>
      <c r="J61" s="48">
        <f t="shared" si="3"/>
        <v>1</v>
      </c>
      <c r="K61" s="24" t="s">
        <v>39</v>
      </c>
      <c r="L61" s="24" t="s">
        <v>4</v>
      </c>
      <c r="M61" s="41"/>
      <c r="N61" s="24"/>
      <c r="O61" s="24"/>
      <c r="P61" s="46"/>
      <c r="Q61" s="24"/>
      <c r="R61" s="24"/>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59"/>
      <c r="BA61" s="42">
        <f t="shared" si="4"/>
        <v>2826</v>
      </c>
      <c r="BB61" s="60">
        <f t="shared" si="5"/>
        <v>2826</v>
      </c>
      <c r="BC61" s="56" t="str">
        <f t="shared" si="6"/>
        <v>INR  Two Thousand Eight Hundred &amp; Twenty Six  Only</v>
      </c>
      <c r="IA61" s="22">
        <v>8.08</v>
      </c>
      <c r="IB61" s="22" t="s">
        <v>209</v>
      </c>
      <c r="IC61" s="22" t="s">
        <v>144</v>
      </c>
      <c r="ID61" s="22">
        <v>20</v>
      </c>
      <c r="IE61" s="23" t="s">
        <v>52</v>
      </c>
      <c r="IF61" s="23"/>
      <c r="IG61" s="23"/>
      <c r="IH61" s="23"/>
      <c r="II61" s="23"/>
    </row>
    <row r="62" spans="1:243" s="22" customFormat="1" ht="85.5">
      <c r="A62" s="66">
        <v>8.09</v>
      </c>
      <c r="B62" s="67" t="s">
        <v>91</v>
      </c>
      <c r="C62" s="39" t="s">
        <v>145</v>
      </c>
      <c r="D62" s="68">
        <v>105</v>
      </c>
      <c r="E62" s="69" t="s">
        <v>52</v>
      </c>
      <c r="F62" s="70">
        <v>100.96</v>
      </c>
      <c r="G62" s="40"/>
      <c r="H62" s="24"/>
      <c r="I62" s="47" t="s">
        <v>38</v>
      </c>
      <c r="J62" s="48">
        <f t="shared" si="3"/>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9"/>
      <c r="BA62" s="42">
        <f t="shared" si="4"/>
        <v>10601</v>
      </c>
      <c r="BB62" s="60">
        <f t="shared" si="5"/>
        <v>10601</v>
      </c>
      <c r="BC62" s="56" t="str">
        <f t="shared" si="6"/>
        <v>INR  Ten Thousand Six Hundred &amp; One  Only</v>
      </c>
      <c r="IA62" s="22">
        <v>8.09</v>
      </c>
      <c r="IB62" s="22" t="s">
        <v>91</v>
      </c>
      <c r="IC62" s="22" t="s">
        <v>145</v>
      </c>
      <c r="ID62" s="22">
        <v>105</v>
      </c>
      <c r="IE62" s="23" t="s">
        <v>52</v>
      </c>
      <c r="IF62" s="23"/>
      <c r="IG62" s="23"/>
      <c r="IH62" s="23"/>
      <c r="II62" s="23"/>
    </row>
    <row r="63" spans="1:243" s="22" customFormat="1" ht="15.75">
      <c r="A63" s="66">
        <v>9</v>
      </c>
      <c r="B63" s="67" t="s">
        <v>92</v>
      </c>
      <c r="C63" s="39" t="s">
        <v>146</v>
      </c>
      <c r="D63" s="79"/>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1"/>
      <c r="IA63" s="22">
        <v>9</v>
      </c>
      <c r="IB63" s="22" t="s">
        <v>92</v>
      </c>
      <c r="IC63" s="22" t="s">
        <v>146</v>
      </c>
      <c r="IE63" s="23"/>
      <c r="IF63" s="23"/>
      <c r="IG63" s="23"/>
      <c r="IH63" s="23"/>
      <c r="II63" s="23"/>
    </row>
    <row r="64" spans="1:243" s="22" customFormat="1" ht="71.25">
      <c r="A64" s="66">
        <v>9.01</v>
      </c>
      <c r="B64" s="67" t="s">
        <v>183</v>
      </c>
      <c r="C64" s="39" t="s">
        <v>147</v>
      </c>
      <c r="D64" s="79"/>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1"/>
      <c r="IA64" s="22">
        <v>9.01</v>
      </c>
      <c r="IB64" s="22" t="s">
        <v>183</v>
      </c>
      <c r="IC64" s="22" t="s">
        <v>147</v>
      </c>
      <c r="IE64" s="23"/>
      <c r="IF64" s="23"/>
      <c r="IG64" s="23"/>
      <c r="IH64" s="23"/>
      <c r="II64" s="23"/>
    </row>
    <row r="65" spans="1:243" s="22" customFormat="1" ht="28.5">
      <c r="A65" s="66">
        <v>9.02</v>
      </c>
      <c r="B65" s="67" t="s">
        <v>184</v>
      </c>
      <c r="C65" s="39" t="s">
        <v>148</v>
      </c>
      <c r="D65" s="68">
        <v>7.4</v>
      </c>
      <c r="E65" s="69" t="s">
        <v>64</v>
      </c>
      <c r="F65" s="70">
        <v>1523.41</v>
      </c>
      <c r="G65" s="40"/>
      <c r="H65" s="24"/>
      <c r="I65" s="47" t="s">
        <v>38</v>
      </c>
      <c r="J65" s="48">
        <f t="shared" si="3"/>
        <v>1</v>
      </c>
      <c r="K65" s="24" t="s">
        <v>39</v>
      </c>
      <c r="L65" s="24" t="s">
        <v>4</v>
      </c>
      <c r="M65" s="41"/>
      <c r="N65" s="24"/>
      <c r="O65" s="24"/>
      <c r="P65" s="46"/>
      <c r="Q65" s="24"/>
      <c r="R65" s="24"/>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59"/>
      <c r="BA65" s="42">
        <f t="shared" si="4"/>
        <v>11273</v>
      </c>
      <c r="BB65" s="60">
        <f t="shared" si="5"/>
        <v>11273</v>
      </c>
      <c r="BC65" s="56" t="str">
        <f t="shared" si="6"/>
        <v>INR  Eleven Thousand Two Hundred &amp; Seventy Three  Only</v>
      </c>
      <c r="IA65" s="22">
        <v>9.02</v>
      </c>
      <c r="IB65" s="22" t="s">
        <v>184</v>
      </c>
      <c r="IC65" s="22" t="s">
        <v>148</v>
      </c>
      <c r="ID65" s="22">
        <v>7.4</v>
      </c>
      <c r="IE65" s="23" t="s">
        <v>64</v>
      </c>
      <c r="IF65" s="23"/>
      <c r="IG65" s="23"/>
      <c r="IH65" s="23"/>
      <c r="II65" s="23"/>
    </row>
    <row r="66" spans="1:243" s="22" customFormat="1" ht="33" customHeight="1">
      <c r="A66" s="66">
        <v>9.03</v>
      </c>
      <c r="B66" s="71" t="s">
        <v>210</v>
      </c>
      <c r="C66" s="39" t="s">
        <v>149</v>
      </c>
      <c r="D66" s="79"/>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1"/>
      <c r="IA66" s="22">
        <v>9.03</v>
      </c>
      <c r="IB66" s="22" t="s">
        <v>210</v>
      </c>
      <c r="IC66" s="22" t="s">
        <v>149</v>
      </c>
      <c r="IE66" s="23"/>
      <c r="IF66" s="23"/>
      <c r="IG66" s="23"/>
      <c r="IH66" s="23"/>
      <c r="II66" s="23"/>
    </row>
    <row r="67" spans="1:243" s="22" customFormat="1" ht="28.5">
      <c r="A67" s="66">
        <v>9.04</v>
      </c>
      <c r="B67" s="71" t="s">
        <v>211</v>
      </c>
      <c r="C67" s="39" t="s">
        <v>150</v>
      </c>
      <c r="D67" s="68">
        <v>4</v>
      </c>
      <c r="E67" s="69" t="s">
        <v>64</v>
      </c>
      <c r="F67" s="70">
        <v>1288.82</v>
      </c>
      <c r="G67" s="40"/>
      <c r="H67" s="24"/>
      <c r="I67" s="47" t="s">
        <v>38</v>
      </c>
      <c r="J67" s="48">
        <f t="shared" si="3"/>
        <v>1</v>
      </c>
      <c r="K67" s="24" t="s">
        <v>39</v>
      </c>
      <c r="L67" s="24" t="s">
        <v>4</v>
      </c>
      <c r="M67" s="41"/>
      <c r="N67" s="24"/>
      <c r="O67" s="24"/>
      <c r="P67" s="46"/>
      <c r="Q67" s="24"/>
      <c r="R67" s="2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59"/>
      <c r="BA67" s="42">
        <f t="shared" si="4"/>
        <v>5155</v>
      </c>
      <c r="BB67" s="60">
        <f t="shared" si="5"/>
        <v>5155</v>
      </c>
      <c r="BC67" s="56" t="str">
        <f t="shared" si="6"/>
        <v>INR  Five Thousand One Hundred &amp; Fifty Five  Only</v>
      </c>
      <c r="IA67" s="22">
        <v>9.04</v>
      </c>
      <c r="IB67" s="22" t="s">
        <v>211</v>
      </c>
      <c r="IC67" s="22" t="s">
        <v>150</v>
      </c>
      <c r="ID67" s="22">
        <v>4</v>
      </c>
      <c r="IE67" s="23" t="s">
        <v>64</v>
      </c>
      <c r="IF67" s="23"/>
      <c r="IG67" s="23"/>
      <c r="IH67" s="23"/>
      <c r="II67" s="23"/>
    </row>
    <row r="68" spans="1:243" s="22" customFormat="1" ht="71.25">
      <c r="A68" s="70">
        <v>9.05</v>
      </c>
      <c r="B68" s="67" t="s">
        <v>93</v>
      </c>
      <c r="C68" s="39" t="s">
        <v>151</v>
      </c>
      <c r="D68" s="79"/>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1"/>
      <c r="IA68" s="22">
        <v>9.05</v>
      </c>
      <c r="IB68" s="22" t="s">
        <v>93</v>
      </c>
      <c r="IC68" s="22" t="s">
        <v>151</v>
      </c>
      <c r="IE68" s="23"/>
      <c r="IF68" s="23"/>
      <c r="IG68" s="23"/>
      <c r="IH68" s="23"/>
      <c r="II68" s="23"/>
    </row>
    <row r="69" spans="1:243" s="22" customFormat="1" ht="28.5">
      <c r="A69" s="66">
        <v>9.06</v>
      </c>
      <c r="B69" s="67" t="s">
        <v>94</v>
      </c>
      <c r="C69" s="39" t="s">
        <v>152</v>
      </c>
      <c r="D69" s="68">
        <v>3</v>
      </c>
      <c r="E69" s="69" t="s">
        <v>65</v>
      </c>
      <c r="F69" s="70">
        <v>329.37</v>
      </c>
      <c r="G69" s="40"/>
      <c r="H69" s="24"/>
      <c r="I69" s="47" t="s">
        <v>38</v>
      </c>
      <c r="J69" s="48">
        <f t="shared" si="3"/>
        <v>1</v>
      </c>
      <c r="K69" s="24" t="s">
        <v>39</v>
      </c>
      <c r="L69" s="24" t="s">
        <v>4</v>
      </c>
      <c r="M69" s="41"/>
      <c r="N69" s="24"/>
      <c r="O69" s="24"/>
      <c r="P69" s="46"/>
      <c r="Q69" s="24"/>
      <c r="R69" s="24"/>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59"/>
      <c r="BA69" s="42">
        <f t="shared" si="4"/>
        <v>988</v>
      </c>
      <c r="BB69" s="60">
        <f t="shared" si="5"/>
        <v>988</v>
      </c>
      <c r="BC69" s="56" t="str">
        <f t="shared" si="6"/>
        <v>INR  Nine Hundred &amp; Eighty Eight  Only</v>
      </c>
      <c r="IA69" s="22">
        <v>9.06</v>
      </c>
      <c r="IB69" s="22" t="s">
        <v>94</v>
      </c>
      <c r="IC69" s="22" t="s">
        <v>152</v>
      </c>
      <c r="ID69" s="22">
        <v>3</v>
      </c>
      <c r="IE69" s="23" t="s">
        <v>65</v>
      </c>
      <c r="IF69" s="23"/>
      <c r="IG69" s="23"/>
      <c r="IH69" s="23"/>
      <c r="II69" s="23"/>
    </row>
    <row r="70" spans="1:243" s="22" customFormat="1" ht="71.25">
      <c r="A70" s="66">
        <v>9.07</v>
      </c>
      <c r="B70" s="67" t="s">
        <v>212</v>
      </c>
      <c r="C70" s="39" t="s">
        <v>153</v>
      </c>
      <c r="D70" s="68">
        <v>80</v>
      </c>
      <c r="E70" s="69" t="s">
        <v>52</v>
      </c>
      <c r="F70" s="70">
        <v>166.85</v>
      </c>
      <c r="G70" s="40"/>
      <c r="H70" s="24"/>
      <c r="I70" s="47" t="s">
        <v>38</v>
      </c>
      <c r="J70" s="48">
        <f t="shared" si="3"/>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9"/>
      <c r="BA70" s="42">
        <f t="shared" si="4"/>
        <v>13348</v>
      </c>
      <c r="BB70" s="60">
        <f t="shared" si="5"/>
        <v>13348</v>
      </c>
      <c r="BC70" s="56" t="str">
        <f t="shared" si="6"/>
        <v>INR  Thirteen Thousand Three Hundred &amp; Forty Eight  Only</v>
      </c>
      <c r="IA70" s="22">
        <v>9.07</v>
      </c>
      <c r="IB70" s="22" t="s">
        <v>212</v>
      </c>
      <c r="IC70" s="22" t="s">
        <v>153</v>
      </c>
      <c r="ID70" s="22">
        <v>80</v>
      </c>
      <c r="IE70" s="23" t="s">
        <v>52</v>
      </c>
      <c r="IF70" s="23"/>
      <c r="IG70" s="23"/>
      <c r="IH70" s="23"/>
      <c r="II70" s="23"/>
    </row>
    <row r="71" spans="1:243" s="22" customFormat="1" ht="55.5" customHeight="1">
      <c r="A71" s="70">
        <v>9.08</v>
      </c>
      <c r="B71" s="67" t="s">
        <v>185</v>
      </c>
      <c r="C71" s="39" t="s">
        <v>154</v>
      </c>
      <c r="D71" s="68">
        <v>43</v>
      </c>
      <c r="E71" s="69" t="s">
        <v>52</v>
      </c>
      <c r="F71" s="70">
        <v>34.19</v>
      </c>
      <c r="G71" s="40"/>
      <c r="H71" s="24"/>
      <c r="I71" s="47" t="s">
        <v>38</v>
      </c>
      <c r="J71" s="48">
        <f t="shared" si="3"/>
        <v>1</v>
      </c>
      <c r="K71" s="24" t="s">
        <v>39</v>
      </c>
      <c r="L71" s="24" t="s">
        <v>4</v>
      </c>
      <c r="M71" s="41"/>
      <c r="N71" s="24"/>
      <c r="O71" s="24"/>
      <c r="P71" s="46"/>
      <c r="Q71" s="24"/>
      <c r="R71" s="24"/>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59"/>
      <c r="BA71" s="42">
        <f t="shared" si="4"/>
        <v>1470</v>
      </c>
      <c r="BB71" s="60">
        <f t="shared" si="5"/>
        <v>1470</v>
      </c>
      <c r="BC71" s="56" t="str">
        <f t="shared" si="6"/>
        <v>INR  One Thousand Four Hundred &amp; Seventy  Only</v>
      </c>
      <c r="IA71" s="22">
        <v>9.08</v>
      </c>
      <c r="IB71" s="22" t="s">
        <v>185</v>
      </c>
      <c r="IC71" s="22" t="s">
        <v>154</v>
      </c>
      <c r="ID71" s="22">
        <v>43</v>
      </c>
      <c r="IE71" s="23" t="s">
        <v>52</v>
      </c>
      <c r="IF71" s="23"/>
      <c r="IG71" s="23"/>
      <c r="IH71" s="23"/>
      <c r="II71" s="23"/>
    </row>
    <row r="72" spans="1:243" s="22" customFormat="1" ht="99.75">
      <c r="A72" s="66">
        <v>9.09</v>
      </c>
      <c r="B72" s="71" t="s">
        <v>213</v>
      </c>
      <c r="C72" s="39" t="s">
        <v>155</v>
      </c>
      <c r="D72" s="68">
        <v>18</v>
      </c>
      <c r="E72" s="69" t="s">
        <v>52</v>
      </c>
      <c r="F72" s="70">
        <v>36.82</v>
      </c>
      <c r="G72" s="40"/>
      <c r="H72" s="24"/>
      <c r="I72" s="47" t="s">
        <v>38</v>
      </c>
      <c r="J72" s="48">
        <f t="shared" si="3"/>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59"/>
      <c r="BA72" s="42">
        <f t="shared" si="4"/>
        <v>663</v>
      </c>
      <c r="BB72" s="60">
        <f t="shared" si="5"/>
        <v>663</v>
      </c>
      <c r="BC72" s="56" t="str">
        <f t="shared" si="6"/>
        <v>INR  Six Hundred &amp; Sixty Three  Only</v>
      </c>
      <c r="IA72" s="22">
        <v>9.09</v>
      </c>
      <c r="IB72" s="22" t="s">
        <v>213</v>
      </c>
      <c r="IC72" s="22" t="s">
        <v>155</v>
      </c>
      <c r="ID72" s="22">
        <v>18</v>
      </c>
      <c r="IE72" s="23" t="s">
        <v>52</v>
      </c>
      <c r="IF72" s="23"/>
      <c r="IG72" s="23"/>
      <c r="IH72" s="23"/>
      <c r="II72" s="23"/>
    </row>
    <row r="73" spans="1:243" s="22" customFormat="1" ht="128.25">
      <c r="A73" s="66">
        <v>9.1</v>
      </c>
      <c r="B73" s="71" t="s">
        <v>214</v>
      </c>
      <c r="C73" s="39" t="s">
        <v>156</v>
      </c>
      <c r="D73" s="68">
        <v>15</v>
      </c>
      <c r="E73" s="69" t="s">
        <v>64</v>
      </c>
      <c r="F73" s="70">
        <v>121.74</v>
      </c>
      <c r="G73" s="40"/>
      <c r="H73" s="24"/>
      <c r="I73" s="47" t="s">
        <v>38</v>
      </c>
      <c r="J73" s="48">
        <f t="shared" si="3"/>
        <v>1</v>
      </c>
      <c r="K73" s="24" t="s">
        <v>39</v>
      </c>
      <c r="L73" s="24" t="s">
        <v>4</v>
      </c>
      <c r="M73" s="41"/>
      <c r="N73" s="24"/>
      <c r="O73" s="24"/>
      <c r="P73" s="46"/>
      <c r="Q73" s="24"/>
      <c r="R73" s="24"/>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59"/>
      <c r="BA73" s="42">
        <f t="shared" si="4"/>
        <v>1826</v>
      </c>
      <c r="BB73" s="60">
        <f t="shared" si="5"/>
        <v>1826</v>
      </c>
      <c r="BC73" s="56" t="str">
        <f t="shared" si="6"/>
        <v>INR  One Thousand Eight Hundred &amp; Twenty Six  Only</v>
      </c>
      <c r="IA73" s="22">
        <v>9.1</v>
      </c>
      <c r="IB73" s="22" t="s">
        <v>214</v>
      </c>
      <c r="IC73" s="22" t="s">
        <v>156</v>
      </c>
      <c r="ID73" s="22">
        <v>15</v>
      </c>
      <c r="IE73" s="23" t="s">
        <v>64</v>
      </c>
      <c r="IF73" s="23"/>
      <c r="IG73" s="23"/>
      <c r="IH73" s="23"/>
      <c r="II73" s="23"/>
    </row>
    <row r="74" spans="1:243" s="22" customFormat="1" ht="20.25" customHeight="1">
      <c r="A74" s="70">
        <v>10</v>
      </c>
      <c r="B74" s="67" t="s">
        <v>95</v>
      </c>
      <c r="C74" s="39" t="s">
        <v>157</v>
      </c>
      <c r="D74" s="79"/>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1"/>
      <c r="IA74" s="22">
        <v>10</v>
      </c>
      <c r="IB74" s="22" t="s">
        <v>95</v>
      </c>
      <c r="IC74" s="22" t="s">
        <v>157</v>
      </c>
      <c r="IE74" s="23"/>
      <c r="IF74" s="23"/>
      <c r="IG74" s="23"/>
      <c r="IH74" s="23"/>
      <c r="II74" s="23"/>
    </row>
    <row r="75" spans="1:243" s="22" customFormat="1" ht="99.75">
      <c r="A75" s="66">
        <v>10.01</v>
      </c>
      <c r="B75" s="67" t="s">
        <v>215</v>
      </c>
      <c r="C75" s="39" t="s">
        <v>158</v>
      </c>
      <c r="D75" s="79"/>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1"/>
      <c r="IA75" s="22">
        <v>10.01</v>
      </c>
      <c r="IB75" s="22" t="s">
        <v>215</v>
      </c>
      <c r="IC75" s="22" t="s">
        <v>158</v>
      </c>
      <c r="IE75" s="23"/>
      <c r="IF75" s="23"/>
      <c r="IG75" s="23"/>
      <c r="IH75" s="23"/>
      <c r="II75" s="23"/>
    </row>
    <row r="76" spans="1:243" s="22" customFormat="1" ht="21" customHeight="1">
      <c r="A76" s="66">
        <v>10.02</v>
      </c>
      <c r="B76" s="67" t="s">
        <v>216</v>
      </c>
      <c r="C76" s="39" t="s">
        <v>159</v>
      </c>
      <c r="D76" s="79"/>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1"/>
      <c r="IA76" s="22">
        <v>10.02</v>
      </c>
      <c r="IB76" s="22" t="s">
        <v>216</v>
      </c>
      <c r="IC76" s="22" t="s">
        <v>159</v>
      </c>
      <c r="IE76" s="23"/>
      <c r="IF76" s="23"/>
      <c r="IG76" s="23"/>
      <c r="IH76" s="23"/>
      <c r="II76" s="23"/>
    </row>
    <row r="77" spans="1:243" s="22" customFormat="1" ht="28.5">
      <c r="A77" s="70">
        <v>10.03</v>
      </c>
      <c r="B77" s="67" t="s">
        <v>217</v>
      </c>
      <c r="C77" s="39" t="s">
        <v>160</v>
      </c>
      <c r="D77" s="68">
        <v>1</v>
      </c>
      <c r="E77" s="69" t="s">
        <v>65</v>
      </c>
      <c r="F77" s="70">
        <v>4520.78</v>
      </c>
      <c r="G77" s="40"/>
      <c r="H77" s="24"/>
      <c r="I77" s="47" t="s">
        <v>38</v>
      </c>
      <c r="J77" s="48">
        <f t="shared" si="3"/>
        <v>1</v>
      </c>
      <c r="K77" s="24" t="s">
        <v>39</v>
      </c>
      <c r="L77" s="24" t="s">
        <v>4</v>
      </c>
      <c r="M77" s="41"/>
      <c r="N77" s="24"/>
      <c r="O77" s="24"/>
      <c r="P77" s="46"/>
      <c r="Q77" s="24"/>
      <c r="R77" s="24"/>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59"/>
      <c r="BA77" s="42">
        <f t="shared" si="4"/>
        <v>4521</v>
      </c>
      <c r="BB77" s="60">
        <f t="shared" si="5"/>
        <v>4521</v>
      </c>
      <c r="BC77" s="56" t="str">
        <f t="shared" si="6"/>
        <v>INR  Four Thousand Five Hundred &amp; Twenty One  Only</v>
      </c>
      <c r="IA77" s="22">
        <v>10.03</v>
      </c>
      <c r="IB77" s="22" t="s">
        <v>217</v>
      </c>
      <c r="IC77" s="22" t="s">
        <v>160</v>
      </c>
      <c r="ID77" s="22">
        <v>1</v>
      </c>
      <c r="IE77" s="23" t="s">
        <v>65</v>
      </c>
      <c r="IF77" s="23"/>
      <c r="IG77" s="23"/>
      <c r="IH77" s="23"/>
      <c r="II77" s="23"/>
    </row>
    <row r="78" spans="1:243" s="22" customFormat="1" ht="15.75">
      <c r="A78" s="66">
        <v>11</v>
      </c>
      <c r="B78" s="71" t="s">
        <v>96</v>
      </c>
      <c r="C78" s="39" t="s">
        <v>161</v>
      </c>
      <c r="D78" s="79"/>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1"/>
      <c r="IA78" s="22">
        <v>11</v>
      </c>
      <c r="IB78" s="22" t="s">
        <v>96</v>
      </c>
      <c r="IC78" s="22" t="s">
        <v>161</v>
      </c>
      <c r="IE78" s="23"/>
      <c r="IF78" s="23"/>
      <c r="IG78" s="23"/>
      <c r="IH78" s="23"/>
      <c r="II78" s="23"/>
    </row>
    <row r="79" spans="1:243" s="22" customFormat="1" ht="71.25">
      <c r="A79" s="66">
        <v>11.01</v>
      </c>
      <c r="B79" s="71" t="s">
        <v>97</v>
      </c>
      <c r="C79" s="39" t="s">
        <v>162</v>
      </c>
      <c r="D79" s="79"/>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1"/>
      <c r="IA79" s="22">
        <v>11.01</v>
      </c>
      <c r="IB79" s="22" t="s">
        <v>97</v>
      </c>
      <c r="IC79" s="22" t="s">
        <v>162</v>
      </c>
      <c r="IE79" s="23"/>
      <c r="IF79" s="23"/>
      <c r="IG79" s="23"/>
      <c r="IH79" s="23"/>
      <c r="II79" s="23"/>
    </row>
    <row r="80" spans="1:243" s="22" customFormat="1" ht="28.5">
      <c r="A80" s="70">
        <v>11.02</v>
      </c>
      <c r="B80" s="67" t="s">
        <v>98</v>
      </c>
      <c r="C80" s="39" t="s">
        <v>163</v>
      </c>
      <c r="D80" s="68">
        <v>10</v>
      </c>
      <c r="E80" s="69" t="s">
        <v>74</v>
      </c>
      <c r="F80" s="70">
        <v>249.8</v>
      </c>
      <c r="G80" s="40"/>
      <c r="H80" s="24"/>
      <c r="I80" s="47" t="s">
        <v>38</v>
      </c>
      <c r="J80" s="48">
        <f t="shared" si="3"/>
        <v>1</v>
      </c>
      <c r="K80" s="24" t="s">
        <v>39</v>
      </c>
      <c r="L80" s="24" t="s">
        <v>4</v>
      </c>
      <c r="M80" s="41"/>
      <c r="N80" s="24"/>
      <c r="O80" s="24"/>
      <c r="P80" s="46"/>
      <c r="Q80" s="24"/>
      <c r="R80" s="24"/>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59"/>
      <c r="BA80" s="42">
        <f t="shared" si="4"/>
        <v>2498</v>
      </c>
      <c r="BB80" s="60">
        <f t="shared" si="5"/>
        <v>2498</v>
      </c>
      <c r="BC80" s="56" t="str">
        <f t="shared" si="6"/>
        <v>INR  Two Thousand Four Hundred &amp; Ninety Eight  Only</v>
      </c>
      <c r="IA80" s="22">
        <v>11.02</v>
      </c>
      <c r="IB80" s="22" t="s">
        <v>98</v>
      </c>
      <c r="IC80" s="22" t="s">
        <v>163</v>
      </c>
      <c r="ID80" s="22">
        <v>10</v>
      </c>
      <c r="IE80" s="23" t="s">
        <v>74</v>
      </c>
      <c r="IF80" s="23"/>
      <c r="IG80" s="23"/>
      <c r="IH80" s="23"/>
      <c r="II80" s="23"/>
    </row>
    <row r="81" spans="1:243" s="22" customFormat="1" ht="28.5">
      <c r="A81" s="66">
        <v>11.03</v>
      </c>
      <c r="B81" s="67" t="s">
        <v>218</v>
      </c>
      <c r="C81" s="39" t="s">
        <v>164</v>
      </c>
      <c r="D81" s="68">
        <v>10</v>
      </c>
      <c r="E81" s="69" t="s">
        <v>74</v>
      </c>
      <c r="F81" s="70">
        <v>384.04</v>
      </c>
      <c r="G81" s="40"/>
      <c r="H81" s="24"/>
      <c r="I81" s="47" t="s">
        <v>38</v>
      </c>
      <c r="J81" s="48">
        <f t="shared" si="3"/>
        <v>1</v>
      </c>
      <c r="K81" s="24" t="s">
        <v>39</v>
      </c>
      <c r="L81" s="24" t="s">
        <v>4</v>
      </c>
      <c r="M81" s="41"/>
      <c r="N81" s="24"/>
      <c r="O81" s="24"/>
      <c r="P81" s="46"/>
      <c r="Q81" s="24"/>
      <c r="R81" s="24"/>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59"/>
      <c r="BA81" s="42">
        <f t="shared" si="4"/>
        <v>3840</v>
      </c>
      <c r="BB81" s="60">
        <f t="shared" si="5"/>
        <v>3840</v>
      </c>
      <c r="BC81" s="56" t="str">
        <f t="shared" si="6"/>
        <v>INR  Three Thousand Eight Hundred &amp; Forty  Only</v>
      </c>
      <c r="IA81" s="22">
        <v>11.03</v>
      </c>
      <c r="IB81" s="22" t="s">
        <v>218</v>
      </c>
      <c r="IC81" s="22" t="s">
        <v>164</v>
      </c>
      <c r="ID81" s="22">
        <v>10</v>
      </c>
      <c r="IE81" s="23" t="s">
        <v>74</v>
      </c>
      <c r="IF81" s="23"/>
      <c r="IG81" s="23"/>
      <c r="IH81" s="23"/>
      <c r="II81" s="23"/>
    </row>
    <row r="82" spans="1:243" s="22" customFormat="1" ht="18" customHeight="1">
      <c r="A82" s="66">
        <v>11.04</v>
      </c>
      <c r="B82" s="67" t="s">
        <v>186</v>
      </c>
      <c r="C82" s="39" t="s">
        <v>165</v>
      </c>
      <c r="D82" s="68">
        <v>5</v>
      </c>
      <c r="E82" s="69" t="s">
        <v>74</v>
      </c>
      <c r="F82" s="70">
        <v>464.44</v>
      </c>
      <c r="G82" s="40"/>
      <c r="H82" s="24"/>
      <c r="I82" s="47" t="s">
        <v>38</v>
      </c>
      <c r="J82" s="48">
        <f t="shared" si="3"/>
        <v>1</v>
      </c>
      <c r="K82" s="24" t="s">
        <v>39</v>
      </c>
      <c r="L82" s="24" t="s">
        <v>4</v>
      </c>
      <c r="M82" s="41"/>
      <c r="N82" s="24"/>
      <c r="O82" s="24"/>
      <c r="P82" s="46"/>
      <c r="Q82" s="24"/>
      <c r="R82" s="24"/>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59"/>
      <c r="BA82" s="42">
        <f t="shared" si="4"/>
        <v>2322</v>
      </c>
      <c r="BB82" s="60">
        <f t="shared" si="5"/>
        <v>2322</v>
      </c>
      <c r="BC82" s="56" t="str">
        <f t="shared" si="6"/>
        <v>INR  Two Thousand Three Hundred &amp; Twenty Two  Only</v>
      </c>
      <c r="IA82" s="22">
        <v>11.04</v>
      </c>
      <c r="IB82" s="22" t="s">
        <v>186</v>
      </c>
      <c r="IC82" s="22" t="s">
        <v>165</v>
      </c>
      <c r="ID82" s="22">
        <v>5</v>
      </c>
      <c r="IE82" s="23" t="s">
        <v>74</v>
      </c>
      <c r="IF82" s="23"/>
      <c r="IG82" s="23"/>
      <c r="IH82" s="23"/>
      <c r="II82" s="23"/>
    </row>
    <row r="83" spans="1:243" s="22" customFormat="1" ht="61.5" customHeight="1">
      <c r="A83" s="70">
        <v>11.05</v>
      </c>
      <c r="B83" s="67" t="s">
        <v>99</v>
      </c>
      <c r="C83" s="39" t="s">
        <v>166</v>
      </c>
      <c r="D83" s="79"/>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1"/>
      <c r="IA83" s="22">
        <v>11.05</v>
      </c>
      <c r="IB83" s="22" t="s">
        <v>99</v>
      </c>
      <c r="IC83" s="22" t="s">
        <v>166</v>
      </c>
      <c r="IE83" s="23"/>
      <c r="IF83" s="23"/>
      <c r="IG83" s="23"/>
      <c r="IH83" s="23"/>
      <c r="II83" s="23"/>
    </row>
    <row r="84" spans="1:243" s="22" customFormat="1" ht="21" customHeight="1">
      <c r="A84" s="66">
        <v>11.06</v>
      </c>
      <c r="B84" s="71" t="s">
        <v>100</v>
      </c>
      <c r="C84" s="39" t="s">
        <v>167</v>
      </c>
      <c r="D84" s="68">
        <v>1</v>
      </c>
      <c r="E84" s="69" t="s">
        <v>65</v>
      </c>
      <c r="F84" s="70">
        <v>590.48</v>
      </c>
      <c r="G84" s="40"/>
      <c r="H84" s="24"/>
      <c r="I84" s="47" t="s">
        <v>38</v>
      </c>
      <c r="J84" s="48">
        <f t="shared" si="3"/>
        <v>1</v>
      </c>
      <c r="K84" s="24" t="s">
        <v>39</v>
      </c>
      <c r="L84" s="24" t="s">
        <v>4</v>
      </c>
      <c r="M84" s="41"/>
      <c r="N84" s="24"/>
      <c r="O84" s="24"/>
      <c r="P84" s="46"/>
      <c r="Q84" s="24"/>
      <c r="R84" s="24"/>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59"/>
      <c r="BA84" s="42">
        <f t="shared" si="4"/>
        <v>590</v>
      </c>
      <c r="BB84" s="60">
        <f t="shared" si="5"/>
        <v>590</v>
      </c>
      <c r="BC84" s="56" t="str">
        <f t="shared" si="6"/>
        <v>INR  Five Hundred &amp; Ninety  Only</v>
      </c>
      <c r="IA84" s="22">
        <v>11.06</v>
      </c>
      <c r="IB84" s="22" t="s">
        <v>100</v>
      </c>
      <c r="IC84" s="22" t="s">
        <v>167</v>
      </c>
      <c r="ID84" s="22">
        <v>1</v>
      </c>
      <c r="IE84" s="23" t="s">
        <v>65</v>
      </c>
      <c r="IF84" s="23"/>
      <c r="IG84" s="23"/>
      <c r="IH84" s="23"/>
      <c r="II84" s="23"/>
    </row>
    <row r="85" spans="1:243" s="22" customFormat="1" ht="19.5" customHeight="1">
      <c r="A85" s="66">
        <v>11.07</v>
      </c>
      <c r="B85" s="71" t="s">
        <v>219</v>
      </c>
      <c r="C85" s="39" t="s">
        <v>168</v>
      </c>
      <c r="D85" s="79"/>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1"/>
      <c r="IA85" s="22">
        <v>11.07</v>
      </c>
      <c r="IB85" s="22" t="s">
        <v>219</v>
      </c>
      <c r="IC85" s="22" t="s">
        <v>168</v>
      </c>
      <c r="IE85" s="23"/>
      <c r="IF85" s="23"/>
      <c r="IG85" s="23"/>
      <c r="IH85" s="23"/>
      <c r="II85" s="23"/>
    </row>
    <row r="86" spans="1:243" s="22" customFormat="1" ht="28.5">
      <c r="A86" s="70">
        <v>11.08</v>
      </c>
      <c r="B86" s="67" t="s">
        <v>102</v>
      </c>
      <c r="C86" s="39" t="s">
        <v>169</v>
      </c>
      <c r="D86" s="68">
        <v>2</v>
      </c>
      <c r="E86" s="69" t="s">
        <v>65</v>
      </c>
      <c r="F86" s="70">
        <v>265.27</v>
      </c>
      <c r="G86" s="40"/>
      <c r="H86" s="24"/>
      <c r="I86" s="47" t="s">
        <v>38</v>
      </c>
      <c r="J86" s="48">
        <f t="shared" si="3"/>
        <v>1</v>
      </c>
      <c r="K86" s="24" t="s">
        <v>39</v>
      </c>
      <c r="L86" s="24" t="s">
        <v>4</v>
      </c>
      <c r="M86" s="41"/>
      <c r="N86" s="24"/>
      <c r="O86" s="24"/>
      <c r="P86" s="46"/>
      <c r="Q86" s="24"/>
      <c r="R86" s="24"/>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59"/>
      <c r="BA86" s="42">
        <f t="shared" si="4"/>
        <v>531</v>
      </c>
      <c r="BB86" s="60">
        <f t="shared" si="5"/>
        <v>531</v>
      </c>
      <c r="BC86" s="56" t="str">
        <f t="shared" si="6"/>
        <v>INR  Five Hundred &amp; Thirty One  Only</v>
      </c>
      <c r="IA86" s="22">
        <v>11.08</v>
      </c>
      <c r="IB86" s="22" t="s">
        <v>102</v>
      </c>
      <c r="IC86" s="22" t="s">
        <v>169</v>
      </c>
      <c r="ID86" s="22">
        <v>2</v>
      </c>
      <c r="IE86" s="23" t="s">
        <v>65</v>
      </c>
      <c r="IF86" s="23"/>
      <c r="IG86" s="23"/>
      <c r="IH86" s="23"/>
      <c r="II86" s="23"/>
    </row>
    <row r="87" spans="1:243" s="22" customFormat="1" ht="28.5">
      <c r="A87" s="66">
        <v>11.09</v>
      </c>
      <c r="B87" s="67" t="s">
        <v>220</v>
      </c>
      <c r="C87" s="39" t="s">
        <v>170</v>
      </c>
      <c r="D87" s="79"/>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1"/>
      <c r="IA87" s="22">
        <v>11.09</v>
      </c>
      <c r="IB87" s="22" t="s">
        <v>220</v>
      </c>
      <c r="IC87" s="22" t="s">
        <v>170</v>
      </c>
      <c r="IE87" s="23"/>
      <c r="IF87" s="23"/>
      <c r="IG87" s="23"/>
      <c r="IH87" s="23"/>
      <c r="II87" s="23"/>
    </row>
    <row r="88" spans="1:243" s="22" customFormat="1" ht="27" customHeight="1">
      <c r="A88" s="66">
        <v>11.1</v>
      </c>
      <c r="B88" s="67" t="s">
        <v>102</v>
      </c>
      <c r="C88" s="39" t="s">
        <v>171</v>
      </c>
      <c r="D88" s="68">
        <v>2</v>
      </c>
      <c r="E88" s="69" t="s">
        <v>65</v>
      </c>
      <c r="F88" s="70">
        <v>265.27</v>
      </c>
      <c r="G88" s="40"/>
      <c r="H88" s="24"/>
      <c r="I88" s="47" t="s">
        <v>38</v>
      </c>
      <c r="J88" s="48">
        <f aca="true" t="shared" si="7" ref="J87:J118">IF(I88="Less(-)",-1,1)</f>
        <v>1</v>
      </c>
      <c r="K88" s="24" t="s">
        <v>39</v>
      </c>
      <c r="L88" s="24" t="s">
        <v>4</v>
      </c>
      <c r="M88" s="41"/>
      <c r="N88" s="24"/>
      <c r="O88" s="24"/>
      <c r="P88" s="46"/>
      <c r="Q88" s="24"/>
      <c r="R88" s="24"/>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59"/>
      <c r="BA88" s="42">
        <f aca="true" t="shared" si="8" ref="BA87:BA118">ROUND(total_amount_ba($B$2,$D$2,D88,F88,J88,K88,M88),0)</f>
        <v>531</v>
      </c>
      <c r="BB88" s="60">
        <f aca="true" t="shared" si="9" ref="BB87:BB118">BA88+SUM(N88:AZ88)</f>
        <v>531</v>
      </c>
      <c r="BC88" s="56" t="str">
        <f aca="true" t="shared" si="10" ref="BC87:BC118">SpellNumber(L88,BB88)</f>
        <v>INR  Five Hundred &amp; Thirty One  Only</v>
      </c>
      <c r="IA88" s="22">
        <v>11.1</v>
      </c>
      <c r="IB88" s="22" t="s">
        <v>102</v>
      </c>
      <c r="IC88" s="22" t="s">
        <v>171</v>
      </c>
      <c r="ID88" s="22">
        <v>2</v>
      </c>
      <c r="IE88" s="23" t="s">
        <v>65</v>
      </c>
      <c r="IF88" s="23"/>
      <c r="IG88" s="23"/>
      <c r="IH88" s="23"/>
      <c r="II88" s="23"/>
    </row>
    <row r="89" spans="1:243" s="22" customFormat="1" ht="42.75">
      <c r="A89" s="70">
        <v>11.11</v>
      </c>
      <c r="B89" s="67" t="s">
        <v>101</v>
      </c>
      <c r="C89" s="39" t="s">
        <v>172</v>
      </c>
      <c r="D89" s="79"/>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1"/>
      <c r="IA89" s="22">
        <v>11.11</v>
      </c>
      <c r="IB89" s="22" t="s">
        <v>101</v>
      </c>
      <c r="IC89" s="22" t="s">
        <v>172</v>
      </c>
      <c r="IE89" s="23"/>
      <c r="IF89" s="23"/>
      <c r="IG89" s="23"/>
      <c r="IH89" s="23"/>
      <c r="II89" s="23"/>
    </row>
    <row r="90" spans="1:243" s="22" customFormat="1" ht="15.75" customHeight="1">
      <c r="A90" s="66">
        <v>11.12</v>
      </c>
      <c r="B90" s="71" t="s">
        <v>221</v>
      </c>
      <c r="C90" s="39" t="s">
        <v>173</v>
      </c>
      <c r="D90" s="68">
        <v>2</v>
      </c>
      <c r="E90" s="69" t="s">
        <v>65</v>
      </c>
      <c r="F90" s="70">
        <v>435.9</v>
      </c>
      <c r="G90" s="40"/>
      <c r="H90" s="24"/>
      <c r="I90" s="47" t="s">
        <v>38</v>
      </c>
      <c r="J90" s="48">
        <f t="shared" si="7"/>
        <v>1</v>
      </c>
      <c r="K90" s="24" t="s">
        <v>39</v>
      </c>
      <c r="L90" s="24" t="s">
        <v>4</v>
      </c>
      <c r="M90" s="41"/>
      <c r="N90" s="24"/>
      <c r="O90" s="24"/>
      <c r="P90" s="46"/>
      <c r="Q90" s="24"/>
      <c r="R90" s="24"/>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59"/>
      <c r="BA90" s="42">
        <f t="shared" si="8"/>
        <v>872</v>
      </c>
      <c r="BB90" s="60">
        <f t="shared" si="9"/>
        <v>872</v>
      </c>
      <c r="BC90" s="56" t="str">
        <f t="shared" si="10"/>
        <v>INR  Eight Hundred &amp; Seventy Two  Only</v>
      </c>
      <c r="IA90" s="22">
        <v>11.12</v>
      </c>
      <c r="IB90" s="22" t="s">
        <v>221</v>
      </c>
      <c r="IC90" s="22" t="s">
        <v>173</v>
      </c>
      <c r="ID90" s="22">
        <v>2</v>
      </c>
      <c r="IE90" s="23" t="s">
        <v>65</v>
      </c>
      <c r="IF90" s="23"/>
      <c r="IG90" s="23"/>
      <c r="IH90" s="23"/>
      <c r="II90" s="23"/>
    </row>
    <row r="91" spans="1:243" s="22" customFormat="1" ht="57">
      <c r="A91" s="66">
        <v>11.13</v>
      </c>
      <c r="B91" s="71" t="s">
        <v>222</v>
      </c>
      <c r="C91" s="39" t="s">
        <v>174</v>
      </c>
      <c r="D91" s="79"/>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1"/>
      <c r="IA91" s="22">
        <v>11.13</v>
      </c>
      <c r="IB91" s="22" t="s">
        <v>222</v>
      </c>
      <c r="IC91" s="22" t="s">
        <v>174</v>
      </c>
      <c r="IE91" s="23"/>
      <c r="IF91" s="23"/>
      <c r="IG91" s="23"/>
      <c r="IH91" s="23"/>
      <c r="II91" s="23"/>
    </row>
    <row r="92" spans="1:243" s="22" customFormat="1" ht="28.5">
      <c r="A92" s="70">
        <v>11.14</v>
      </c>
      <c r="B92" s="67" t="s">
        <v>102</v>
      </c>
      <c r="C92" s="39" t="s">
        <v>175</v>
      </c>
      <c r="D92" s="68">
        <v>2</v>
      </c>
      <c r="E92" s="69" t="s">
        <v>65</v>
      </c>
      <c r="F92" s="70">
        <v>206.7</v>
      </c>
      <c r="G92" s="40"/>
      <c r="H92" s="24"/>
      <c r="I92" s="47" t="s">
        <v>38</v>
      </c>
      <c r="J92" s="48">
        <f t="shared" si="7"/>
        <v>1</v>
      </c>
      <c r="K92" s="24" t="s">
        <v>39</v>
      </c>
      <c r="L92" s="24" t="s">
        <v>4</v>
      </c>
      <c r="M92" s="41"/>
      <c r="N92" s="24"/>
      <c r="O92" s="24"/>
      <c r="P92" s="46"/>
      <c r="Q92" s="24"/>
      <c r="R92" s="24"/>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59"/>
      <c r="BA92" s="42">
        <f t="shared" si="8"/>
        <v>413</v>
      </c>
      <c r="BB92" s="60">
        <f t="shared" si="9"/>
        <v>413</v>
      </c>
      <c r="BC92" s="56" t="str">
        <f t="shared" si="10"/>
        <v>INR  Four Hundred &amp; Thirteen  Only</v>
      </c>
      <c r="IA92" s="22">
        <v>11.14</v>
      </c>
      <c r="IB92" s="22" t="s">
        <v>102</v>
      </c>
      <c r="IC92" s="22" t="s">
        <v>175</v>
      </c>
      <c r="ID92" s="22">
        <v>2</v>
      </c>
      <c r="IE92" s="23" t="s">
        <v>65</v>
      </c>
      <c r="IF92" s="23"/>
      <c r="IG92" s="23"/>
      <c r="IH92" s="23"/>
      <c r="II92" s="23"/>
    </row>
    <row r="93" spans="1:243" s="22" customFormat="1" ht="28.5">
      <c r="A93" s="66">
        <v>11.15</v>
      </c>
      <c r="B93" s="67" t="s">
        <v>221</v>
      </c>
      <c r="C93" s="39" t="s">
        <v>176</v>
      </c>
      <c r="D93" s="68">
        <v>2</v>
      </c>
      <c r="E93" s="69" t="s">
        <v>65</v>
      </c>
      <c r="F93" s="70">
        <v>298.2</v>
      </c>
      <c r="G93" s="40"/>
      <c r="H93" s="24"/>
      <c r="I93" s="47" t="s">
        <v>38</v>
      </c>
      <c r="J93" s="48">
        <f t="shared" si="7"/>
        <v>1</v>
      </c>
      <c r="K93" s="24" t="s">
        <v>39</v>
      </c>
      <c r="L93" s="24" t="s">
        <v>4</v>
      </c>
      <c r="M93" s="41"/>
      <c r="N93" s="24"/>
      <c r="O93" s="24"/>
      <c r="P93" s="46"/>
      <c r="Q93" s="24"/>
      <c r="R93" s="24"/>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59"/>
      <c r="BA93" s="42">
        <f t="shared" si="8"/>
        <v>596</v>
      </c>
      <c r="BB93" s="60">
        <f t="shared" si="9"/>
        <v>596</v>
      </c>
      <c r="BC93" s="56" t="str">
        <f t="shared" si="10"/>
        <v>INR  Five Hundred &amp; Ninety Six  Only</v>
      </c>
      <c r="IA93" s="22">
        <v>11.15</v>
      </c>
      <c r="IB93" s="22" t="s">
        <v>221</v>
      </c>
      <c r="IC93" s="22" t="s">
        <v>176</v>
      </c>
      <c r="ID93" s="22">
        <v>2</v>
      </c>
      <c r="IE93" s="23" t="s">
        <v>65</v>
      </c>
      <c r="IF93" s="23"/>
      <c r="IG93" s="23"/>
      <c r="IH93" s="23"/>
      <c r="II93" s="23"/>
    </row>
    <row r="94" spans="1:243" s="22" customFormat="1" ht="57">
      <c r="A94" s="66">
        <v>11.16</v>
      </c>
      <c r="B94" s="67" t="s">
        <v>103</v>
      </c>
      <c r="C94" s="39" t="s">
        <v>177</v>
      </c>
      <c r="D94" s="79"/>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1"/>
      <c r="IA94" s="22">
        <v>11.16</v>
      </c>
      <c r="IB94" s="22" t="s">
        <v>103</v>
      </c>
      <c r="IC94" s="22" t="s">
        <v>177</v>
      </c>
      <c r="IE94" s="23"/>
      <c r="IF94" s="23"/>
      <c r="IG94" s="23"/>
      <c r="IH94" s="23"/>
      <c r="II94" s="23"/>
    </row>
    <row r="95" spans="1:243" s="22" customFormat="1" ht="18" customHeight="1">
      <c r="A95" s="70">
        <v>11.17</v>
      </c>
      <c r="B95" s="67" t="s">
        <v>102</v>
      </c>
      <c r="C95" s="39" t="s">
        <v>178</v>
      </c>
      <c r="D95" s="68">
        <v>2</v>
      </c>
      <c r="E95" s="69" t="s">
        <v>65</v>
      </c>
      <c r="F95" s="70">
        <v>531.56</v>
      </c>
      <c r="G95" s="40"/>
      <c r="H95" s="24"/>
      <c r="I95" s="47" t="s">
        <v>38</v>
      </c>
      <c r="J95" s="48">
        <f t="shared" si="7"/>
        <v>1</v>
      </c>
      <c r="K95" s="24" t="s">
        <v>39</v>
      </c>
      <c r="L95" s="24" t="s">
        <v>4</v>
      </c>
      <c r="M95" s="41"/>
      <c r="N95" s="24"/>
      <c r="O95" s="24"/>
      <c r="P95" s="46"/>
      <c r="Q95" s="24"/>
      <c r="R95" s="24"/>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59"/>
      <c r="BA95" s="42">
        <f t="shared" si="8"/>
        <v>1063</v>
      </c>
      <c r="BB95" s="60">
        <f t="shared" si="9"/>
        <v>1063</v>
      </c>
      <c r="BC95" s="56" t="str">
        <f t="shared" si="10"/>
        <v>INR  One Thousand  &amp;Sixty Three  Only</v>
      </c>
      <c r="IA95" s="22">
        <v>11.17</v>
      </c>
      <c r="IB95" s="72" t="s">
        <v>102</v>
      </c>
      <c r="IC95" s="22" t="s">
        <v>178</v>
      </c>
      <c r="ID95" s="22">
        <v>2</v>
      </c>
      <c r="IE95" s="23" t="s">
        <v>65</v>
      </c>
      <c r="IF95" s="23"/>
      <c r="IG95" s="23"/>
      <c r="IH95" s="23"/>
      <c r="II95" s="23"/>
    </row>
    <row r="96" spans="1:237" ht="28.5">
      <c r="A96" s="66">
        <v>11.18</v>
      </c>
      <c r="B96" s="71" t="s">
        <v>187</v>
      </c>
      <c r="C96" s="39" t="s">
        <v>250</v>
      </c>
      <c r="D96" s="79"/>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1"/>
      <c r="IA96" s="1">
        <v>11.18</v>
      </c>
      <c r="IB96" s="1" t="s">
        <v>187</v>
      </c>
      <c r="IC96" s="1" t="s">
        <v>250</v>
      </c>
    </row>
    <row r="97" spans="1:239" ht="27.75" customHeight="1">
      <c r="A97" s="66">
        <v>11.19</v>
      </c>
      <c r="B97" s="71" t="s">
        <v>188</v>
      </c>
      <c r="C97" s="39" t="s">
        <v>251</v>
      </c>
      <c r="D97" s="68">
        <v>10</v>
      </c>
      <c r="E97" s="69" t="s">
        <v>65</v>
      </c>
      <c r="F97" s="70">
        <v>286.93</v>
      </c>
      <c r="G97" s="40"/>
      <c r="H97" s="24"/>
      <c r="I97" s="47" t="s">
        <v>38</v>
      </c>
      <c r="J97" s="48">
        <f t="shared" si="7"/>
        <v>1</v>
      </c>
      <c r="K97" s="24" t="s">
        <v>39</v>
      </c>
      <c r="L97" s="24" t="s">
        <v>4</v>
      </c>
      <c r="M97" s="41"/>
      <c r="N97" s="24"/>
      <c r="O97" s="24"/>
      <c r="P97" s="46"/>
      <c r="Q97" s="24"/>
      <c r="R97" s="24"/>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59"/>
      <c r="BA97" s="42">
        <f t="shared" si="8"/>
        <v>2869</v>
      </c>
      <c r="BB97" s="60">
        <f t="shared" si="9"/>
        <v>2869</v>
      </c>
      <c r="BC97" s="56" t="str">
        <f t="shared" si="10"/>
        <v>INR  Two Thousand Eight Hundred &amp; Sixty Nine  Only</v>
      </c>
      <c r="IA97" s="1">
        <v>11.19</v>
      </c>
      <c r="IB97" s="1" t="s">
        <v>188</v>
      </c>
      <c r="IC97" s="1" t="s">
        <v>251</v>
      </c>
      <c r="ID97" s="1">
        <v>10</v>
      </c>
      <c r="IE97" s="3" t="s">
        <v>65</v>
      </c>
    </row>
    <row r="98" spans="1:239" ht="57">
      <c r="A98" s="70">
        <v>11.2</v>
      </c>
      <c r="B98" s="67" t="s">
        <v>223</v>
      </c>
      <c r="C98" s="39" t="s">
        <v>252</v>
      </c>
      <c r="D98" s="68">
        <v>14.8</v>
      </c>
      <c r="E98" s="69" t="s">
        <v>74</v>
      </c>
      <c r="F98" s="70">
        <v>135.16</v>
      </c>
      <c r="G98" s="40"/>
      <c r="H98" s="24"/>
      <c r="I98" s="47" t="s">
        <v>38</v>
      </c>
      <c r="J98" s="48">
        <f t="shared" si="7"/>
        <v>1</v>
      </c>
      <c r="K98" s="24" t="s">
        <v>39</v>
      </c>
      <c r="L98" s="24" t="s">
        <v>4</v>
      </c>
      <c r="M98" s="41"/>
      <c r="N98" s="24"/>
      <c r="O98" s="24"/>
      <c r="P98" s="46"/>
      <c r="Q98" s="24"/>
      <c r="R98" s="24"/>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59"/>
      <c r="BA98" s="42">
        <f t="shared" si="8"/>
        <v>2000</v>
      </c>
      <c r="BB98" s="60">
        <f t="shared" si="9"/>
        <v>2000</v>
      </c>
      <c r="BC98" s="56" t="str">
        <f t="shared" si="10"/>
        <v>INR  Two Thousand    Only</v>
      </c>
      <c r="IA98" s="1">
        <v>11.2</v>
      </c>
      <c r="IB98" s="1" t="s">
        <v>223</v>
      </c>
      <c r="IC98" s="1" t="s">
        <v>252</v>
      </c>
      <c r="ID98" s="1">
        <v>14.8</v>
      </c>
      <c r="IE98" s="3" t="s">
        <v>74</v>
      </c>
    </row>
    <row r="99" spans="1:237" ht="15.75">
      <c r="A99" s="66">
        <v>12</v>
      </c>
      <c r="B99" s="67" t="s">
        <v>224</v>
      </c>
      <c r="C99" s="39" t="s">
        <v>253</v>
      </c>
      <c r="D99" s="79"/>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1"/>
      <c r="IA99" s="1">
        <v>12</v>
      </c>
      <c r="IB99" s="1" t="s">
        <v>224</v>
      </c>
      <c r="IC99" s="1" t="s">
        <v>253</v>
      </c>
    </row>
    <row r="100" spans="1:237" ht="270" customHeight="1">
      <c r="A100" s="66">
        <v>12.01</v>
      </c>
      <c r="B100" s="67" t="s">
        <v>225</v>
      </c>
      <c r="C100" s="39" t="s">
        <v>254</v>
      </c>
      <c r="D100" s="79"/>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1"/>
      <c r="IA100" s="1">
        <v>12.01</v>
      </c>
      <c r="IB100" s="1" t="s">
        <v>225</v>
      </c>
      <c r="IC100" s="1" t="s">
        <v>254</v>
      </c>
    </row>
    <row r="101" spans="1:237" ht="15.75">
      <c r="A101" s="70">
        <v>12.02</v>
      </c>
      <c r="B101" s="67" t="s">
        <v>226</v>
      </c>
      <c r="C101" s="39" t="s">
        <v>255</v>
      </c>
      <c r="D101" s="79"/>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1"/>
      <c r="IA101" s="1">
        <v>12.02</v>
      </c>
      <c r="IB101" s="1" t="s">
        <v>226</v>
      </c>
      <c r="IC101" s="1" t="s">
        <v>255</v>
      </c>
    </row>
    <row r="102" spans="1:239" ht="71.25">
      <c r="A102" s="66">
        <v>12.03</v>
      </c>
      <c r="B102" s="71" t="s">
        <v>227</v>
      </c>
      <c r="C102" s="39" t="s">
        <v>256</v>
      </c>
      <c r="D102" s="68">
        <v>100</v>
      </c>
      <c r="E102" s="69" t="s">
        <v>66</v>
      </c>
      <c r="F102" s="70">
        <v>371.72</v>
      </c>
      <c r="G102" s="40"/>
      <c r="H102" s="24"/>
      <c r="I102" s="47" t="s">
        <v>38</v>
      </c>
      <c r="J102" s="48">
        <f t="shared" si="7"/>
        <v>1</v>
      </c>
      <c r="K102" s="24" t="s">
        <v>39</v>
      </c>
      <c r="L102" s="24" t="s">
        <v>4</v>
      </c>
      <c r="M102" s="41"/>
      <c r="N102" s="24"/>
      <c r="O102" s="24"/>
      <c r="P102" s="46"/>
      <c r="Q102" s="24"/>
      <c r="R102" s="24"/>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59"/>
      <c r="BA102" s="42">
        <f t="shared" si="8"/>
        <v>37172</v>
      </c>
      <c r="BB102" s="60">
        <f t="shared" si="9"/>
        <v>37172</v>
      </c>
      <c r="BC102" s="56" t="str">
        <f t="shared" si="10"/>
        <v>INR  Thirty Seven Thousand One Hundred &amp; Seventy Two  Only</v>
      </c>
      <c r="IA102" s="1">
        <v>12.03</v>
      </c>
      <c r="IB102" s="1" t="s">
        <v>227</v>
      </c>
      <c r="IC102" s="1" t="s">
        <v>256</v>
      </c>
      <c r="ID102" s="1">
        <v>100</v>
      </c>
      <c r="IE102" s="3" t="s">
        <v>66</v>
      </c>
    </row>
    <row r="103" spans="1:237" ht="114">
      <c r="A103" s="66">
        <v>12.04</v>
      </c>
      <c r="B103" s="71" t="s">
        <v>228</v>
      </c>
      <c r="C103" s="39" t="s">
        <v>257</v>
      </c>
      <c r="D103" s="79"/>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1"/>
      <c r="IA103" s="1">
        <v>12.04</v>
      </c>
      <c r="IB103" s="1" t="s">
        <v>228</v>
      </c>
      <c r="IC103" s="1" t="s">
        <v>257</v>
      </c>
    </row>
    <row r="104" spans="1:239" ht="71.25">
      <c r="A104" s="70">
        <v>12.05</v>
      </c>
      <c r="B104" s="67" t="s">
        <v>227</v>
      </c>
      <c r="C104" s="39" t="s">
        <v>258</v>
      </c>
      <c r="D104" s="68">
        <v>25</v>
      </c>
      <c r="E104" s="69" t="s">
        <v>66</v>
      </c>
      <c r="F104" s="70">
        <v>450.15</v>
      </c>
      <c r="G104" s="40"/>
      <c r="H104" s="24"/>
      <c r="I104" s="47" t="s">
        <v>38</v>
      </c>
      <c r="J104" s="48">
        <f t="shared" si="7"/>
        <v>1</v>
      </c>
      <c r="K104" s="24" t="s">
        <v>39</v>
      </c>
      <c r="L104" s="24" t="s">
        <v>4</v>
      </c>
      <c r="M104" s="41"/>
      <c r="N104" s="24"/>
      <c r="O104" s="24"/>
      <c r="P104" s="46"/>
      <c r="Q104" s="24"/>
      <c r="R104" s="24"/>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59"/>
      <c r="BA104" s="42">
        <f t="shared" si="8"/>
        <v>11254</v>
      </c>
      <c r="BB104" s="60">
        <f t="shared" si="9"/>
        <v>11254</v>
      </c>
      <c r="BC104" s="56" t="str">
        <f t="shared" si="10"/>
        <v>INR  Eleven Thousand Two Hundred &amp; Fifty Four  Only</v>
      </c>
      <c r="IA104" s="1">
        <v>12.05</v>
      </c>
      <c r="IB104" s="1" t="s">
        <v>227</v>
      </c>
      <c r="IC104" s="1" t="s">
        <v>258</v>
      </c>
      <c r="ID104" s="1">
        <v>25</v>
      </c>
      <c r="IE104" s="3" t="s">
        <v>66</v>
      </c>
    </row>
    <row r="105" spans="1:237" ht="99.75" customHeight="1">
      <c r="A105" s="66">
        <v>12.06</v>
      </c>
      <c r="B105" s="67" t="s">
        <v>229</v>
      </c>
      <c r="C105" s="39" t="s">
        <v>259</v>
      </c>
      <c r="D105" s="79"/>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1"/>
      <c r="IA105" s="1">
        <v>12.06</v>
      </c>
      <c r="IB105" s="1" t="s">
        <v>229</v>
      </c>
      <c r="IC105" s="1" t="s">
        <v>259</v>
      </c>
    </row>
    <row r="106" spans="1:239" ht="42.75">
      <c r="A106" s="66">
        <v>12.07</v>
      </c>
      <c r="B106" s="67" t="s">
        <v>230</v>
      </c>
      <c r="C106" s="39" t="s">
        <v>260</v>
      </c>
      <c r="D106" s="68">
        <v>20</v>
      </c>
      <c r="E106" s="69" t="s">
        <v>52</v>
      </c>
      <c r="F106" s="70">
        <v>1136.69</v>
      </c>
      <c r="G106" s="40"/>
      <c r="H106" s="24"/>
      <c r="I106" s="47" t="s">
        <v>38</v>
      </c>
      <c r="J106" s="48">
        <f t="shared" si="7"/>
        <v>1</v>
      </c>
      <c r="K106" s="24" t="s">
        <v>39</v>
      </c>
      <c r="L106" s="24" t="s">
        <v>4</v>
      </c>
      <c r="M106" s="41"/>
      <c r="N106" s="24"/>
      <c r="O106" s="24"/>
      <c r="P106" s="46"/>
      <c r="Q106" s="24"/>
      <c r="R106" s="24"/>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59"/>
      <c r="BA106" s="42">
        <f t="shared" si="8"/>
        <v>22734</v>
      </c>
      <c r="BB106" s="60">
        <f t="shared" si="9"/>
        <v>22734</v>
      </c>
      <c r="BC106" s="56" t="str">
        <f t="shared" si="10"/>
        <v>INR  Twenty Two Thousand Seven Hundred &amp; Thirty Four  Only</v>
      </c>
      <c r="IA106" s="1">
        <v>12.07</v>
      </c>
      <c r="IB106" s="1" t="s">
        <v>230</v>
      </c>
      <c r="IC106" s="1" t="s">
        <v>260</v>
      </c>
      <c r="ID106" s="1">
        <v>20</v>
      </c>
      <c r="IE106" s="3" t="s">
        <v>52</v>
      </c>
    </row>
    <row r="107" spans="1:237" ht="188.25" customHeight="1">
      <c r="A107" s="70">
        <v>12.08</v>
      </c>
      <c r="B107" s="67" t="s">
        <v>231</v>
      </c>
      <c r="C107" s="39" t="s">
        <v>261</v>
      </c>
      <c r="D107" s="79"/>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1"/>
      <c r="IA107" s="1">
        <v>12.08</v>
      </c>
      <c r="IB107" s="1" t="s">
        <v>231</v>
      </c>
      <c r="IC107" s="1" t="s">
        <v>261</v>
      </c>
    </row>
    <row r="108" spans="1:239" ht="28.5">
      <c r="A108" s="66">
        <v>12.09</v>
      </c>
      <c r="B108" s="71" t="s">
        <v>232</v>
      </c>
      <c r="C108" s="39" t="s">
        <v>262</v>
      </c>
      <c r="D108" s="68">
        <v>2</v>
      </c>
      <c r="E108" s="69" t="s">
        <v>65</v>
      </c>
      <c r="F108" s="70">
        <v>2115.3</v>
      </c>
      <c r="G108" s="40"/>
      <c r="H108" s="24"/>
      <c r="I108" s="47" t="s">
        <v>38</v>
      </c>
      <c r="J108" s="48">
        <f t="shared" si="7"/>
        <v>1</v>
      </c>
      <c r="K108" s="24" t="s">
        <v>39</v>
      </c>
      <c r="L108" s="24" t="s">
        <v>4</v>
      </c>
      <c r="M108" s="41"/>
      <c r="N108" s="24"/>
      <c r="O108" s="24"/>
      <c r="P108" s="46"/>
      <c r="Q108" s="24"/>
      <c r="R108" s="24"/>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59"/>
      <c r="BA108" s="42">
        <f t="shared" si="8"/>
        <v>4231</v>
      </c>
      <c r="BB108" s="60">
        <f t="shared" si="9"/>
        <v>4231</v>
      </c>
      <c r="BC108" s="56" t="str">
        <f t="shared" si="10"/>
        <v>INR  Four Thousand Two Hundred &amp; Thirty One  Only</v>
      </c>
      <c r="IA108" s="1">
        <v>12.09</v>
      </c>
      <c r="IB108" s="1" t="s">
        <v>232</v>
      </c>
      <c r="IC108" s="1" t="s">
        <v>262</v>
      </c>
      <c r="ID108" s="1">
        <v>2</v>
      </c>
      <c r="IE108" s="3" t="s">
        <v>65</v>
      </c>
    </row>
    <row r="109" spans="1:237" ht="99.75">
      <c r="A109" s="66">
        <v>12.1</v>
      </c>
      <c r="B109" s="71" t="s">
        <v>233</v>
      </c>
      <c r="C109" s="39" t="s">
        <v>263</v>
      </c>
      <c r="D109" s="79"/>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1"/>
      <c r="IA109" s="1">
        <v>12.1</v>
      </c>
      <c r="IB109" s="1" t="s">
        <v>233</v>
      </c>
      <c r="IC109" s="1" t="s">
        <v>263</v>
      </c>
    </row>
    <row r="110" spans="1:239" ht="28.5">
      <c r="A110" s="70">
        <v>12.11</v>
      </c>
      <c r="B110" s="67" t="s">
        <v>234</v>
      </c>
      <c r="C110" s="39" t="s">
        <v>264</v>
      </c>
      <c r="D110" s="68">
        <v>8</v>
      </c>
      <c r="E110" s="69" t="s">
        <v>74</v>
      </c>
      <c r="F110" s="70">
        <v>69.66</v>
      </c>
      <c r="G110" s="40"/>
      <c r="H110" s="24"/>
      <c r="I110" s="47" t="s">
        <v>38</v>
      </c>
      <c r="J110" s="48">
        <f t="shared" si="7"/>
        <v>1</v>
      </c>
      <c r="K110" s="24" t="s">
        <v>39</v>
      </c>
      <c r="L110" s="24" t="s">
        <v>4</v>
      </c>
      <c r="M110" s="41"/>
      <c r="N110" s="24"/>
      <c r="O110" s="24"/>
      <c r="P110" s="46"/>
      <c r="Q110" s="24"/>
      <c r="R110" s="24"/>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59"/>
      <c r="BA110" s="42">
        <f t="shared" si="8"/>
        <v>557</v>
      </c>
      <c r="BB110" s="60">
        <f t="shared" si="9"/>
        <v>557</v>
      </c>
      <c r="BC110" s="56" t="str">
        <f t="shared" si="10"/>
        <v>INR  Five Hundred &amp; Fifty Seven  Only</v>
      </c>
      <c r="IA110" s="1">
        <v>12.11</v>
      </c>
      <c r="IB110" s="1" t="s">
        <v>234</v>
      </c>
      <c r="IC110" s="1" t="s">
        <v>264</v>
      </c>
      <c r="ID110" s="1">
        <v>8</v>
      </c>
      <c r="IE110" s="3" t="s">
        <v>74</v>
      </c>
    </row>
    <row r="111" spans="1:237" ht="99.75">
      <c r="A111" s="66">
        <v>12.12</v>
      </c>
      <c r="B111" s="67" t="s">
        <v>235</v>
      </c>
      <c r="C111" s="39" t="s">
        <v>265</v>
      </c>
      <c r="D111" s="79"/>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1"/>
      <c r="IA111" s="1">
        <v>12.12</v>
      </c>
      <c r="IB111" s="1" t="s">
        <v>235</v>
      </c>
      <c r="IC111" s="1" t="s">
        <v>265</v>
      </c>
    </row>
    <row r="112" spans="1:239" ht="15.75">
      <c r="A112" s="66">
        <v>12.13</v>
      </c>
      <c r="B112" s="67" t="s">
        <v>236</v>
      </c>
      <c r="C112" s="39" t="s">
        <v>266</v>
      </c>
      <c r="D112" s="68">
        <v>4</v>
      </c>
      <c r="E112" s="69" t="s">
        <v>65</v>
      </c>
      <c r="F112" s="70">
        <v>251.2</v>
      </c>
      <c r="G112" s="40"/>
      <c r="H112" s="24"/>
      <c r="I112" s="47" t="s">
        <v>38</v>
      </c>
      <c r="J112" s="48">
        <f t="shared" si="7"/>
        <v>1</v>
      </c>
      <c r="K112" s="24" t="s">
        <v>39</v>
      </c>
      <c r="L112" s="24" t="s">
        <v>4</v>
      </c>
      <c r="M112" s="41"/>
      <c r="N112" s="24"/>
      <c r="O112" s="24"/>
      <c r="P112" s="46"/>
      <c r="Q112" s="24"/>
      <c r="R112" s="24"/>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59"/>
      <c r="BA112" s="42">
        <f t="shared" si="8"/>
        <v>1005</v>
      </c>
      <c r="BB112" s="60">
        <f t="shared" si="9"/>
        <v>1005</v>
      </c>
      <c r="BC112" s="56" t="str">
        <f t="shared" si="10"/>
        <v>INR  One Thousand  &amp;Five  Only</v>
      </c>
      <c r="IA112" s="1">
        <v>12.13</v>
      </c>
      <c r="IB112" s="1" t="s">
        <v>236</v>
      </c>
      <c r="IC112" s="1" t="s">
        <v>266</v>
      </c>
      <c r="ID112" s="1">
        <v>4</v>
      </c>
      <c r="IE112" s="3" t="s">
        <v>65</v>
      </c>
    </row>
    <row r="113" spans="1:237" ht="71.25">
      <c r="A113" s="70">
        <v>12.14</v>
      </c>
      <c r="B113" s="67" t="s">
        <v>237</v>
      </c>
      <c r="C113" s="39" t="s">
        <v>267</v>
      </c>
      <c r="D113" s="79"/>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1"/>
      <c r="IA113" s="1">
        <v>12.14</v>
      </c>
      <c r="IB113" s="1" t="s">
        <v>237</v>
      </c>
      <c r="IC113" s="1" t="s">
        <v>267</v>
      </c>
    </row>
    <row r="114" spans="1:239" ht="28.5">
      <c r="A114" s="66">
        <v>12.15</v>
      </c>
      <c r="B114" s="67" t="s">
        <v>238</v>
      </c>
      <c r="C114" s="39" t="s">
        <v>268</v>
      </c>
      <c r="D114" s="68">
        <v>2</v>
      </c>
      <c r="E114" s="69" t="s">
        <v>65</v>
      </c>
      <c r="F114" s="70">
        <v>449.18</v>
      </c>
      <c r="G114" s="40"/>
      <c r="H114" s="24"/>
      <c r="I114" s="47" t="s">
        <v>38</v>
      </c>
      <c r="J114" s="48">
        <f t="shared" si="7"/>
        <v>1</v>
      </c>
      <c r="K114" s="24" t="s">
        <v>39</v>
      </c>
      <c r="L114" s="24" t="s">
        <v>4</v>
      </c>
      <c r="M114" s="41"/>
      <c r="N114" s="24"/>
      <c r="O114" s="24"/>
      <c r="P114" s="46"/>
      <c r="Q114" s="24"/>
      <c r="R114" s="24"/>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59"/>
      <c r="BA114" s="42">
        <f t="shared" si="8"/>
        <v>898</v>
      </c>
      <c r="BB114" s="60">
        <f t="shared" si="9"/>
        <v>898</v>
      </c>
      <c r="BC114" s="56" t="str">
        <f t="shared" si="10"/>
        <v>INR  Eight Hundred &amp; Ninety Eight  Only</v>
      </c>
      <c r="IA114" s="1">
        <v>12.15</v>
      </c>
      <c r="IB114" s="1" t="s">
        <v>238</v>
      </c>
      <c r="IC114" s="1" t="s">
        <v>268</v>
      </c>
      <c r="ID114" s="1">
        <v>2</v>
      </c>
      <c r="IE114" s="3" t="s">
        <v>65</v>
      </c>
    </row>
    <row r="115" spans="1:239" ht="72" customHeight="1">
      <c r="A115" s="66">
        <v>12.16</v>
      </c>
      <c r="B115" s="67" t="s">
        <v>239</v>
      </c>
      <c r="C115" s="39" t="s">
        <v>269</v>
      </c>
      <c r="D115" s="68">
        <v>2</v>
      </c>
      <c r="E115" s="69" t="s">
        <v>65</v>
      </c>
      <c r="F115" s="70">
        <v>402.06</v>
      </c>
      <c r="G115" s="40"/>
      <c r="H115" s="24"/>
      <c r="I115" s="47" t="s">
        <v>38</v>
      </c>
      <c r="J115" s="48">
        <f t="shared" si="7"/>
        <v>1</v>
      </c>
      <c r="K115" s="24" t="s">
        <v>39</v>
      </c>
      <c r="L115" s="24" t="s">
        <v>4</v>
      </c>
      <c r="M115" s="41"/>
      <c r="N115" s="24"/>
      <c r="O115" s="24"/>
      <c r="P115" s="46"/>
      <c r="Q115" s="24"/>
      <c r="R115" s="24"/>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59"/>
      <c r="BA115" s="42">
        <f t="shared" si="8"/>
        <v>804</v>
      </c>
      <c r="BB115" s="60">
        <f t="shared" si="9"/>
        <v>804</v>
      </c>
      <c r="BC115" s="56" t="str">
        <f t="shared" si="10"/>
        <v>INR  Eight Hundred &amp; Four  Only</v>
      </c>
      <c r="IA115" s="1">
        <v>12.16</v>
      </c>
      <c r="IB115" s="1" t="s">
        <v>239</v>
      </c>
      <c r="IC115" s="1" t="s">
        <v>269</v>
      </c>
      <c r="ID115" s="1">
        <v>2</v>
      </c>
      <c r="IE115" s="3" t="s">
        <v>65</v>
      </c>
    </row>
    <row r="116" spans="1:237" ht="15.75">
      <c r="A116" s="66">
        <v>13</v>
      </c>
      <c r="B116" s="67" t="s">
        <v>240</v>
      </c>
      <c r="C116" s="39" t="s">
        <v>270</v>
      </c>
      <c r="D116" s="79"/>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1"/>
      <c r="IA116" s="1">
        <v>13</v>
      </c>
      <c r="IB116" s="1" t="s">
        <v>240</v>
      </c>
      <c r="IC116" s="1" t="s">
        <v>270</v>
      </c>
    </row>
    <row r="117" spans="1:239" ht="78" customHeight="1">
      <c r="A117" s="66">
        <v>13.01</v>
      </c>
      <c r="B117" s="67" t="s">
        <v>241</v>
      </c>
      <c r="C117" s="39" t="s">
        <v>271</v>
      </c>
      <c r="D117" s="68">
        <v>75</v>
      </c>
      <c r="E117" s="69" t="s">
        <v>104</v>
      </c>
      <c r="F117" s="70">
        <v>157.82</v>
      </c>
      <c r="G117" s="40"/>
      <c r="H117" s="24"/>
      <c r="I117" s="47" t="s">
        <v>38</v>
      </c>
      <c r="J117" s="48">
        <f t="shared" si="7"/>
        <v>1</v>
      </c>
      <c r="K117" s="24" t="s">
        <v>39</v>
      </c>
      <c r="L117" s="24" t="s">
        <v>4</v>
      </c>
      <c r="M117" s="41"/>
      <c r="N117" s="24"/>
      <c r="O117" s="24"/>
      <c r="P117" s="46"/>
      <c r="Q117" s="24"/>
      <c r="R117" s="24"/>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59"/>
      <c r="BA117" s="42">
        <f t="shared" si="8"/>
        <v>11837</v>
      </c>
      <c r="BB117" s="60">
        <f t="shared" si="9"/>
        <v>11837</v>
      </c>
      <c r="BC117" s="56" t="str">
        <f t="shared" si="10"/>
        <v>INR  Eleven Thousand Eight Hundred &amp; Thirty Seven  Only</v>
      </c>
      <c r="IA117" s="1">
        <v>13.01</v>
      </c>
      <c r="IB117" s="84" t="s">
        <v>241</v>
      </c>
      <c r="IC117" s="1" t="s">
        <v>271</v>
      </c>
      <c r="ID117" s="1">
        <v>75</v>
      </c>
      <c r="IE117" s="3" t="s">
        <v>104</v>
      </c>
    </row>
    <row r="118" spans="1:239" ht="409.5">
      <c r="A118" s="66">
        <v>13.02</v>
      </c>
      <c r="B118" s="67" t="s">
        <v>242</v>
      </c>
      <c r="C118" s="39" t="s">
        <v>272</v>
      </c>
      <c r="D118" s="68">
        <v>35</v>
      </c>
      <c r="E118" s="69" t="s">
        <v>104</v>
      </c>
      <c r="F118" s="70">
        <v>4865.49</v>
      </c>
      <c r="G118" s="40"/>
      <c r="H118" s="24"/>
      <c r="I118" s="47" t="s">
        <v>38</v>
      </c>
      <c r="J118" s="48">
        <f t="shared" si="7"/>
        <v>1</v>
      </c>
      <c r="K118" s="24" t="s">
        <v>39</v>
      </c>
      <c r="L118" s="24" t="s">
        <v>4</v>
      </c>
      <c r="M118" s="41"/>
      <c r="N118" s="24"/>
      <c r="O118" s="24"/>
      <c r="P118" s="46"/>
      <c r="Q118" s="24"/>
      <c r="R118" s="24"/>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59"/>
      <c r="BA118" s="42">
        <f t="shared" si="8"/>
        <v>170292</v>
      </c>
      <c r="BB118" s="60">
        <f t="shared" si="9"/>
        <v>170292</v>
      </c>
      <c r="BC118" s="56" t="str">
        <f t="shared" si="10"/>
        <v>INR  One Lakh Seventy Thousand Two Hundred &amp; Ninety Two  Only</v>
      </c>
      <c r="IA118" s="1">
        <v>13.02</v>
      </c>
      <c r="IB118" s="84" t="s">
        <v>242</v>
      </c>
      <c r="IC118" s="1" t="s">
        <v>272</v>
      </c>
      <c r="ID118" s="1">
        <v>35</v>
      </c>
      <c r="IE118" s="3" t="s">
        <v>104</v>
      </c>
    </row>
    <row r="119" spans="1:239" ht="409.5">
      <c r="A119" s="66">
        <v>13.03</v>
      </c>
      <c r="B119" s="67" t="s">
        <v>243</v>
      </c>
      <c r="C119" s="39" t="s">
        <v>273</v>
      </c>
      <c r="D119" s="68">
        <v>20</v>
      </c>
      <c r="E119" s="69" t="s">
        <v>246</v>
      </c>
      <c r="F119" s="70">
        <v>576.46</v>
      </c>
      <c r="G119" s="40"/>
      <c r="H119" s="24"/>
      <c r="I119" s="47" t="s">
        <v>38</v>
      </c>
      <c r="J119" s="48">
        <f>IF(I119="Less(-)",-1,1)</f>
        <v>1</v>
      </c>
      <c r="K119" s="24" t="s">
        <v>39</v>
      </c>
      <c r="L119" s="24" t="s">
        <v>4</v>
      </c>
      <c r="M119" s="41"/>
      <c r="N119" s="24"/>
      <c r="O119" s="24"/>
      <c r="P119" s="46"/>
      <c r="Q119" s="24"/>
      <c r="R119" s="24"/>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59"/>
      <c r="BA119" s="42">
        <f>ROUND(total_amount_ba($B$2,$D$2,D119,F119,J119,K119,M119),0)</f>
        <v>11529</v>
      </c>
      <c r="BB119" s="60">
        <f>BA119+SUM(N119:AZ119)</f>
        <v>11529</v>
      </c>
      <c r="BC119" s="56" t="str">
        <f>SpellNumber(L119,BB119)</f>
        <v>INR  Eleven Thousand Five Hundred &amp; Twenty Nine  Only</v>
      </c>
      <c r="IA119" s="1">
        <v>13.03</v>
      </c>
      <c r="IB119" s="84" t="s">
        <v>243</v>
      </c>
      <c r="IC119" s="1" t="s">
        <v>273</v>
      </c>
      <c r="ID119" s="1">
        <v>20</v>
      </c>
      <c r="IE119" s="3" t="s">
        <v>246</v>
      </c>
    </row>
    <row r="120" spans="1:239" ht="409.5">
      <c r="A120" s="66">
        <v>13.04</v>
      </c>
      <c r="B120" s="67" t="s">
        <v>244</v>
      </c>
      <c r="C120" s="39" t="s">
        <v>274</v>
      </c>
      <c r="D120" s="68">
        <v>5</v>
      </c>
      <c r="E120" s="69" t="s">
        <v>247</v>
      </c>
      <c r="F120" s="70">
        <v>699.64</v>
      </c>
      <c r="G120" s="65">
        <v>20610</v>
      </c>
      <c r="H120" s="50"/>
      <c r="I120" s="51" t="s">
        <v>38</v>
      </c>
      <c r="J120" s="52">
        <f>IF(I120="Less(-)",-1,1)</f>
        <v>1</v>
      </c>
      <c r="K120" s="50" t="s">
        <v>39</v>
      </c>
      <c r="L120" s="50" t="s">
        <v>4</v>
      </c>
      <c r="M120" s="53"/>
      <c r="N120" s="50"/>
      <c r="O120" s="50"/>
      <c r="P120" s="54"/>
      <c r="Q120" s="50"/>
      <c r="R120" s="50"/>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42">
        <f>ROUND(total_amount_ba($B$2,$D$2,D120,F120,J120,K120,M120),0)</f>
        <v>3498</v>
      </c>
      <c r="BB120" s="55">
        <f>BA120+SUM(N120:AZ120)</f>
        <v>3498</v>
      </c>
      <c r="BC120" s="56" t="str">
        <f>SpellNumber(L120,BB120)</f>
        <v>INR  Three Thousand Four Hundred &amp; Ninety Eight  Only</v>
      </c>
      <c r="IA120" s="1">
        <v>13.04</v>
      </c>
      <c r="IB120" s="84" t="s">
        <v>244</v>
      </c>
      <c r="IC120" s="1" t="s">
        <v>274</v>
      </c>
      <c r="ID120" s="1">
        <v>5</v>
      </c>
      <c r="IE120" s="3" t="s">
        <v>247</v>
      </c>
    </row>
    <row r="121" spans="1:239" ht="409.5">
      <c r="A121" s="66">
        <v>13.05</v>
      </c>
      <c r="B121" s="67" t="s">
        <v>245</v>
      </c>
      <c r="C121" s="39" t="s">
        <v>275</v>
      </c>
      <c r="D121" s="68">
        <v>5</v>
      </c>
      <c r="E121" s="69" t="s">
        <v>247</v>
      </c>
      <c r="F121" s="70">
        <v>853.61</v>
      </c>
      <c r="G121" s="40"/>
      <c r="H121" s="24"/>
      <c r="I121" s="47" t="s">
        <v>38</v>
      </c>
      <c r="J121" s="48">
        <f>IF(I121="Less(-)",-1,1)</f>
        <v>1</v>
      </c>
      <c r="K121" s="24" t="s">
        <v>39</v>
      </c>
      <c r="L121" s="24" t="s">
        <v>4</v>
      </c>
      <c r="M121" s="41"/>
      <c r="N121" s="24"/>
      <c r="O121" s="24"/>
      <c r="P121" s="46"/>
      <c r="Q121" s="24"/>
      <c r="R121" s="24"/>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59"/>
      <c r="BA121" s="42">
        <f>ROUND(total_amount_ba($B$2,$D$2,D121,F121,J121,K121,M121),0)</f>
        <v>4268</v>
      </c>
      <c r="BB121" s="60">
        <f>BA121+SUM(N121:AZ121)</f>
        <v>4268</v>
      </c>
      <c r="BC121" s="56" t="str">
        <f>SpellNumber(L121,BB121)</f>
        <v>INR  Four Thousand Two Hundred &amp; Sixty Eight  Only</v>
      </c>
      <c r="IA121" s="1">
        <v>13.05</v>
      </c>
      <c r="IB121" s="84" t="s">
        <v>245</v>
      </c>
      <c r="IC121" s="1" t="s">
        <v>275</v>
      </c>
      <c r="ID121" s="1">
        <v>5</v>
      </c>
      <c r="IE121" s="3" t="s">
        <v>247</v>
      </c>
    </row>
    <row r="122" spans="1:55" ht="28.5">
      <c r="A122" s="25" t="s">
        <v>46</v>
      </c>
      <c r="B122" s="26"/>
      <c r="C122" s="27"/>
      <c r="D122" s="43"/>
      <c r="E122" s="43"/>
      <c r="F122" s="43"/>
      <c r="G122" s="43"/>
      <c r="H122" s="61"/>
      <c r="I122" s="61"/>
      <c r="J122" s="61"/>
      <c r="K122" s="61"/>
      <c r="L122" s="6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63">
        <f>SUM(BA13:BA121)</f>
        <v>750169</v>
      </c>
      <c r="BB122" s="64">
        <f>SUM(BB13:BB121)</f>
        <v>750169</v>
      </c>
      <c r="BC122" s="56" t="str">
        <f>SpellNumber(L122,BB122)</f>
        <v>  Seven Lakh Fifty Thousand One Hundred &amp; Sixty Nine  Only</v>
      </c>
    </row>
    <row r="123" spans="1:55" ht="30" customHeight="1">
      <c r="A123" s="26" t="s">
        <v>47</v>
      </c>
      <c r="B123" s="28"/>
      <c r="C123" s="29"/>
      <c r="D123" s="30"/>
      <c r="E123" s="44" t="s">
        <v>54</v>
      </c>
      <c r="F123" s="45"/>
      <c r="G123" s="31"/>
      <c r="H123" s="32"/>
      <c r="I123" s="32"/>
      <c r="J123" s="32"/>
      <c r="K123" s="33"/>
      <c r="L123" s="34"/>
      <c r="M123" s="35"/>
      <c r="N123" s="36"/>
      <c r="O123" s="22"/>
      <c r="P123" s="22"/>
      <c r="Q123" s="22"/>
      <c r="R123" s="22"/>
      <c r="S123" s="22"/>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7">
        <f>IF(ISBLANK(F123),0,IF(E123="Excess (+)",ROUND(BA122+(BA122*F123),2),IF(E123="Less (-)",ROUND(BA122+(BA122*F123*(-1)),2),IF(E123="At Par",BA122,0))))</f>
        <v>0</v>
      </c>
      <c r="BB123" s="38">
        <f>ROUND(BA123,0)</f>
        <v>0</v>
      </c>
      <c r="BC123" s="21" t="str">
        <f>SpellNumber($E$2,BB123)</f>
        <v>INR Zero Only</v>
      </c>
    </row>
    <row r="124" spans="1:55" ht="18">
      <c r="A124" s="25" t="s">
        <v>48</v>
      </c>
      <c r="B124" s="25"/>
      <c r="C124" s="74" t="str">
        <f>SpellNumber($E$2,BB123)</f>
        <v>INR Zero Only</v>
      </c>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row>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4" ht="15"/>
    <row r="345" ht="15"/>
    <row r="346" ht="15"/>
    <row r="347" ht="15"/>
    <row r="348" ht="15"/>
    <row r="349" ht="15"/>
    <row r="350" ht="15"/>
    <row r="351"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sheetData>
  <sheetProtection password="9E83" sheet="1"/>
  <autoFilter ref="A11:BC124"/>
  <mergeCells count="61">
    <mergeCell ref="D109:BC109"/>
    <mergeCell ref="D111:BC111"/>
    <mergeCell ref="D113:BC113"/>
    <mergeCell ref="D116:BC116"/>
    <mergeCell ref="D99:BC99"/>
    <mergeCell ref="D100:BC100"/>
    <mergeCell ref="D101:BC101"/>
    <mergeCell ref="D103:BC103"/>
    <mergeCell ref="D105:BC105"/>
    <mergeCell ref="D107:BC107"/>
    <mergeCell ref="D85:BC85"/>
    <mergeCell ref="D87:BC87"/>
    <mergeCell ref="D89:BC89"/>
    <mergeCell ref="D91:BC91"/>
    <mergeCell ref="D94:BC94"/>
    <mergeCell ref="D96:BC96"/>
    <mergeCell ref="D75:BC75"/>
    <mergeCell ref="D76:BC76"/>
    <mergeCell ref="D78:BC78"/>
    <mergeCell ref="D79:BC79"/>
    <mergeCell ref="D83:BC83"/>
    <mergeCell ref="D60:BC60"/>
    <mergeCell ref="D63:BC63"/>
    <mergeCell ref="D64:BC64"/>
    <mergeCell ref="D66:BC66"/>
    <mergeCell ref="D68:BC68"/>
    <mergeCell ref="D74:BC74"/>
    <mergeCell ref="D48:BC48"/>
    <mergeCell ref="D50:BC50"/>
    <mergeCell ref="D53:BC53"/>
    <mergeCell ref="D54:BC54"/>
    <mergeCell ref="D56:BC56"/>
    <mergeCell ref="D58:BC58"/>
    <mergeCell ref="D38:BC38"/>
    <mergeCell ref="D40:BC40"/>
    <mergeCell ref="D42:BC42"/>
    <mergeCell ref="D43:BC43"/>
    <mergeCell ref="D45:BC45"/>
    <mergeCell ref="D47:BC47"/>
    <mergeCell ref="D27:BC27"/>
    <mergeCell ref="D28:BC28"/>
    <mergeCell ref="D29:BC29"/>
    <mergeCell ref="D31:BC31"/>
    <mergeCell ref="D35:BC35"/>
    <mergeCell ref="D36:BC36"/>
    <mergeCell ref="D16:BC16"/>
    <mergeCell ref="D18:BC18"/>
    <mergeCell ref="D20:BC20"/>
    <mergeCell ref="D22:BC22"/>
    <mergeCell ref="D23:BC23"/>
    <mergeCell ref="D25:BC25"/>
    <mergeCell ref="A9:BC9"/>
    <mergeCell ref="C124:BC124"/>
    <mergeCell ref="A1:L1"/>
    <mergeCell ref="A4:BC4"/>
    <mergeCell ref="A5:BC5"/>
    <mergeCell ref="A6:BC6"/>
    <mergeCell ref="A7:BC7"/>
    <mergeCell ref="B8:BC8"/>
    <mergeCell ref="D13:BC13"/>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23">
      <formula1>IF(E123="Select",-1,IF(E123="At Par",0,0))</formula1>
      <formula2>IF(E123="Select",-1,IF(E123="At Par",0,0.99))</formula2>
    </dataValidation>
    <dataValidation type="list" allowBlank="1" showErrorMessage="1" sqref="E123">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23">
      <formula1>0</formula1>
      <formula2>99.9</formula2>
    </dataValidation>
    <dataValidation type="list" allowBlank="1" showErrorMessage="1" sqref="D13:D14 K15 D16 K17 D18 K19 D20 K21 D22:D23 K24 D25 K26 D27:D29 K30 D31 K32:K34 D35:D36 K37 D38 K39 D40 K41 D42:D43 K44 D45 K46 D47:D48 K49 D50 K51:K52 D53:D54 K55 D56 K57 D58 K59 D60 K61:K62 D63:D64 K65 D66 K67 D68 K69:K73 D74:D76 K77 D78:D79 K80:K82 D83 K84 D85 K86 D87 K88 D89 K90 D91 K92:K93 D94 K95 D96 K97:K98 D99:D101 K102 D103 K104 D105 K106 D107 K108 D109 K110 D111 K112 D113 K114:K115 K117:K121 D116">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19:H19 G21:H21 G24:H24 G26:H26 G30:H30 G32:H34 G37:H37 G39:H39 G41:H41 G44:H44 G46:H46 G49:H49 G51:H52 G55:H55 G57:H57 G59:H59 G61:H62 G65:H65 G67:H67 G69:H73 G77:H77 G80:H82 G84:H84 G86:H86 G88:H88 G90:H90 G92:H93 G95:H95 G97:H98 G102:H102 G104:H104 G106:H106 G108:H108 G110:H110 G112:H112 G114:H115 G117:H121">
      <formula1>0</formula1>
      <formula2>999999999999999</formula2>
    </dataValidation>
    <dataValidation allowBlank="1" showInputMessage="1" showErrorMessage="1" promptTitle="Addition / Deduction" prompt="Please Choose the correct One" sqref="J15 J17 J19 J21 J24 J26 J30 J32:J34 J37 J39 J41 J44 J46 J49 J51:J52 J55 J57 J59 J61:J62 J65 J67 J69:J73 J77 J80:J82 J84 J86 J88 J90 J92:J93 J95 J97:J98 J102 J104 J106 J108 J110 J112 J114:J115 J117:J121">
      <formula1>0</formula1>
      <formula2>0</formula2>
    </dataValidation>
    <dataValidation type="list" showErrorMessage="1" sqref="I15 I17 I19 I21 I24 I26 I30 I32:I34 I37 I39 I41 I44 I46 I49 I51:I52 I55 I57 I59 I61:I62 I65 I67 I69:I73 I77 I80:I82 I84 I86 I88 I90 I92:I93 I95 I97:I98 I102 I104 I106 I108 I110 I112 I114:I115 I117:I12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19:O19 N21:O21 N24:O24 N26:O26 N30:O30 N32:O34 N37:O37 N39:O39 N41:O41 N44:O44 N46:O46 N49:O49 N51:O52 N55:O55 N57:O57 N59:O59 N61:O62 N65:O65 N67:O67 N69:O73 N77:O77 N80:O82 N84:O84 N86:O86 N88:O88 N90:O90 N92:O93 N95:O95 N97:O98 N102:O102 N104:O104 N106:O106 N108:O108 N110:O110 N112:O112 N114:O115 N117:O1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19 R21 R24 R26 R30 R32:R34 R37 R39 R41 R44 R46 R49 R51:R52 R55 R57 R59 R61:R62 R65 R67 R69:R73 R77 R80:R82 R84 R86 R88 R90 R92:R93 R95 R97:R98 R102 R104 R106 R108 R110 R112 R114:R115 R117:R1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19 Q21 Q24 Q26 Q30 Q32:Q34 Q37 Q39 Q41 Q44 Q46 Q49 Q51:Q52 Q55 Q57 Q59 Q61:Q62 Q65 Q67 Q69:Q73 Q77 Q80:Q82 Q84 Q86 Q88 Q90 Q92:Q93 Q95 Q97:Q98 Q102 Q104 Q106 Q108 Q110 Q112 Q114:Q115 Q117:Q12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19 M21 M24 M26 M30 M32:M34 M37 M39 M41 M44 M46 M49 M51:M52 M55 M57 M59 M61:M62 M65 M67 M69:M73 M77 M80:M82 M84 M86 M88 M90 M92:M93 M95 M97:M98 M102 M104 M106 M108 M110 M112 M114:M115 M117:M121">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7 D19 D21 D24 D26 D30 D32:D34 D37 D39 D41 D44 D46 D49 D51:D52 D55 D57 D59 D61:D62 D65 D67 D69:D73 D77 D80:D82 D84 D86 D88 D90 D92:D93 D95 D97:D98 D102 D104 D106 D108 D110 D112 D114:D115 D117:D121">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7 F19 F21 F24 F26 F30 F32:F34 F37 F39 F41 F44 F46 F49 F51:F52 F55 F57 F59 F61:F62 F65 F67 F69:F73 F77 F80:F82 F84 F86 F88 F90 F92:F93 F95 F97:F98 F102 F104 F106 F108 F110 F112 F114:F115 F117:F121">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formula1>"INR"</formula1>
    </dataValidation>
    <dataValidation type="list" allowBlank="1" showInputMessage="1" showErrorMessage="1" sqref="L113 L114 L115 L116 L117 L118 L119 L121 L120">
      <formula1>"INR"</formula1>
    </dataValidation>
    <dataValidation allowBlank="1" showInputMessage="1" showErrorMessage="1" promptTitle="Itemcode/Make" prompt="Please enter text" sqref="C13:C121">
      <formula1>0</formula1>
      <formula2>0</formula2>
    </dataValidation>
    <dataValidation type="decimal" allowBlank="1" showInputMessage="1" showErrorMessage="1" errorTitle="Invalid Entry" error="Only Numeric Values are allowed. " sqref="A13:A121">
      <formula1>0</formula1>
      <formula2>999999999999999</formula2>
    </dataValidation>
  </dataValidations>
  <printOptions/>
  <pageMargins left="0.45" right="0.2" top="0.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2" t="s">
        <v>49</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2021-10-27T06:38:28Z</cp:lastPrinted>
  <dcterms:created xsi:type="dcterms:W3CDTF">2009-01-30T06:42:42Z</dcterms:created>
  <dcterms:modified xsi:type="dcterms:W3CDTF">2021-10-27T06:39:05Z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