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'BoQ1'!$A$11:$BC$19</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'BoQ1'!$A$1:$BC$19</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<sst xmlns="http://schemas.openxmlformats.org/spreadsheetml/2006/main" count="134" uniqueCount="63">
  <si>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</si>
  <si>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</si>
  <si>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</si>
  <si>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</si>
  <si>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</si>
  <si>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</si>
  <si>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</si>
  <si>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</si>
  <si>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</si>
  <si>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</si>
  <si>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</si>
  <si>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</si>
  <si>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</si>
  <si>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</si>
  <si>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</si>
  <si>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</si>
  <si>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</si>
  <si>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</si>
  <si>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</si>
  <si>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</si>
  <si>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</si>
  <si>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</si>
  <si>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</si>
  <si>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</si>
  <si>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</si>
  <si>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</si>
  <si>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</si>
  <si>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</si>
  <si>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</si>
  <si>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</si>
  <si>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</si>
  <si>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</si>
  <si>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</si>
  <si>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</si>
  <si>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</si>
  <si>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</si>
  <si>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</si>
  <si>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</si>
  <si>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</si>
  <si>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</si>
  <si>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</si>
  <si>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</si>
  <si>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</si>
  <si>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</si>
  <si>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</si>
  <si>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</si>
  <si>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</si>
  <si>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</si>
  <si>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</si>
  <si>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</si>
  <si>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Select</t>
  </si>
  <si>
    <t>item no.1</t>
  </si>
  <si>
    <t>item no.2</t>
  </si>
  <si>
    <t>item no.3</t>
  </si>
  <si>
    <r>
      <t xml:space="preserve">TOTAL AMOUNT  
           in
     </t>
    </r>
    <r>
      <rPr>
        <b/>
        <sz val="11"/>
        <color indexed="10"/>
        <rFont val="Arial"/>
        <family val="2"/>
      </rPr>
      <t xml:space="preserve"> Rs.      P</t>
    </r>
  </si>
  <si>
    <t>Tender Inviting Authority: Superintending Engineer, IWD, IIT, Kanpur</t>
  </si>
  <si>
    <t>item no.4</t>
  </si>
  <si>
    <t>Contract No:   22/Civil/D2/2021-22/02</t>
  </si>
  <si>
    <t>Name of Work: Repairing of CC interlocking paver blocks footpath along with Academic boundry wall at back of L16-L19 ( L.H.C).</t>
  </si>
  <si>
    <t>ROAD WORK</t>
  </si>
  <si>
    <t>Providing and laying 60mm thick faciory made cement concrete interlocking paver block of M -30 grade made by block making machine with strong vibratory compaction, of approved size, design &amp; shape, laid in required colour and pattern over and including 50mm thick compacted bed of coarse sand, filling the joints with line sand etc. all complete as per the direction of Engineer-in-charge.</t>
  </si>
  <si>
    <t>Taking out existing CC interlocking paver blocks from footpath/ central verge, including removal of rubbish etc., disposal of unserviceable material to the dumping ground, for which payment shall be made separately and stacking of serviceable material within 50 metre lead as per direction of Engineer-in-Charge.</t>
  </si>
  <si>
    <t>Laying old cement cocrete interlocking paver blocks of any design/ shape laid in required line, level, curvature, colour and pattern over and including 50 mm thick compacted bed of coarse sand, filling the joints with fine sand etc. all complete as per the direction of Engineer-in-charge. (Old CC paver blocks shall be supplied by the department free of cost).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</si>
</sst>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6">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19"/>
  <sheetViews>
    <sheetView showGridLines="0" zoomScale="85" zoomScaleNormal="85" zoomScalePageLayoutView="0" workbookViewId="0" topLeftCell="A1">
      <selection activeCell="BJ18" sqref="BJ18"/>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0" t="str">
        <f>B2&amp;" BoQ"</f>
        <v>Percentage BoQ</v>
      </c>
      <c r="B1" s="70"/>
      <c r="C1" s="70"/>
      <c r="D1" s="70"/>
      <c r="E1" s="70"/>
      <c r="F1" s="70"/>
      <c r="G1" s="70"/>
      <c r="H1" s="70"/>
      <c r="I1" s="70"/>
      <c r="J1" s="70"/>
      <c r="K1" s="70"/>
      <c r="L1" s="70"/>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71" t="s">
        <v>55</v>
      </c>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IE4" s="10"/>
      <c r="IF4" s="10"/>
      <c r="IG4" s="10"/>
      <c r="IH4" s="10"/>
      <c r="II4" s="10"/>
    </row>
    <row r="5" spans="1:243" s="9" customFormat="1" ht="38.25" customHeight="1">
      <c r="A5" s="71" t="s">
        <v>58</v>
      </c>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IE5" s="10"/>
      <c r="IF5" s="10"/>
      <c r="IG5" s="10"/>
      <c r="IH5" s="10"/>
      <c r="II5" s="10"/>
    </row>
    <row r="6" spans="1:243" s="9" customFormat="1" ht="30.75" customHeight="1">
      <c r="A6" s="71" t="s">
        <v>57</v>
      </c>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IE6" s="10"/>
      <c r="IF6" s="10"/>
      <c r="IG6" s="10"/>
      <c r="IH6" s="10"/>
      <c r="II6" s="10"/>
    </row>
    <row r="7" spans="1:243" s="9" customFormat="1" ht="29.25" customHeight="1" hidden="1">
      <c r="A7" s="72" t="s">
        <v>7</v>
      </c>
      <c r="B7" s="72"/>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c r="IE7" s="10"/>
      <c r="IF7" s="10"/>
      <c r="IG7" s="10"/>
      <c r="IH7" s="10"/>
      <c r="II7" s="10"/>
    </row>
    <row r="8" spans="1:243" s="12" customFormat="1" ht="58.5" customHeight="1">
      <c r="A8" s="11" t="s">
        <v>47</v>
      </c>
      <c r="B8" s="73"/>
      <c r="C8" s="73"/>
      <c r="D8" s="73"/>
      <c r="E8" s="73"/>
      <c r="F8" s="73"/>
      <c r="G8" s="73"/>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73"/>
      <c r="AV8" s="73"/>
      <c r="AW8" s="73"/>
      <c r="AX8" s="73"/>
      <c r="AY8" s="73"/>
      <c r="AZ8" s="73"/>
      <c r="BA8" s="73"/>
      <c r="BB8" s="73"/>
      <c r="BC8" s="73"/>
      <c r="IE8" s="13"/>
      <c r="IF8" s="13"/>
      <c r="IG8" s="13"/>
      <c r="IH8" s="13"/>
      <c r="II8" s="13"/>
    </row>
    <row r="9" spans="1:243" s="14" customFormat="1" ht="61.5" customHeight="1">
      <c r="A9" s="68" t="s">
        <v>8</v>
      </c>
      <c r="B9" s="68"/>
      <c r="C9" s="68"/>
      <c r="D9" s="68"/>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68"/>
      <c r="AH9" s="68"/>
      <c r="AI9" s="68"/>
      <c r="AJ9" s="68"/>
      <c r="AK9" s="68"/>
      <c r="AL9" s="68"/>
      <c r="AM9" s="68"/>
      <c r="AN9" s="68"/>
      <c r="AO9" s="68"/>
      <c r="AP9" s="68"/>
      <c r="AQ9" s="68"/>
      <c r="AR9" s="68"/>
      <c r="AS9" s="68"/>
      <c r="AT9" s="68"/>
      <c r="AU9" s="68"/>
      <c r="AV9" s="68"/>
      <c r="AW9" s="68"/>
      <c r="AX9" s="68"/>
      <c r="AY9" s="68"/>
      <c r="AZ9" s="68"/>
      <c r="BA9" s="68"/>
      <c r="BB9" s="68"/>
      <c r="BC9" s="68"/>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48</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54</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59</v>
      </c>
      <c r="C13" s="39" t="s">
        <v>51</v>
      </c>
      <c r="D13" s="65"/>
      <c r="E13" s="66"/>
      <c r="F13" s="66"/>
      <c r="G13" s="66"/>
      <c r="H13" s="66"/>
      <c r="I13" s="66"/>
      <c r="J13" s="66"/>
      <c r="K13" s="66"/>
      <c r="L13" s="66"/>
      <c r="M13" s="66"/>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7"/>
      <c r="IA13" s="22">
        <v>1</v>
      </c>
      <c r="IB13" s="22" t="s">
        <v>59</v>
      </c>
      <c r="IC13" s="22" t="s">
        <v>51</v>
      </c>
      <c r="IE13" s="23"/>
      <c r="IF13" s="23" t="s">
        <v>34</v>
      </c>
      <c r="IG13" s="23" t="s">
        <v>35</v>
      </c>
      <c r="IH13" s="23">
        <v>10</v>
      </c>
      <c r="II13" s="23" t="s">
        <v>36</v>
      </c>
    </row>
    <row r="14" spans="1:243" s="22" customFormat="1" ht="147" customHeight="1">
      <c r="A14" s="59">
        <v>1.01</v>
      </c>
      <c r="B14" s="64" t="s">
        <v>60</v>
      </c>
      <c r="C14" s="39" t="s">
        <v>52</v>
      </c>
      <c r="D14" s="61">
        <v>2</v>
      </c>
      <c r="E14" s="62" t="s">
        <v>49</v>
      </c>
      <c r="F14" s="63">
        <v>753.48</v>
      </c>
      <c r="G14" s="40"/>
      <c r="H14" s="24"/>
      <c r="I14" s="47" t="s">
        <v>38</v>
      </c>
      <c r="J14" s="48">
        <f>IF(I14="Less(-)",-1,1)</f>
        <v>1</v>
      </c>
      <c r="K14" s="24" t="s">
        <v>39</v>
      </c>
      <c r="L14" s="24" t="s">
        <v>4</v>
      </c>
      <c r="M14" s="41"/>
      <c r="N14" s="24"/>
      <c r="O14" s="24"/>
      <c r="P14" s="46"/>
      <c r="Q14" s="24"/>
      <c r="R14" s="24"/>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53"/>
      <c r="BA14" s="42">
        <f>ROUND(total_amount_ba($B$2,$D$2,D14,F14,J14,K14,M14),0)</f>
        <v>1507</v>
      </c>
      <c r="BB14" s="54">
        <f>BA14+SUM(N14:AZ14)</f>
        <v>1507</v>
      </c>
      <c r="BC14" s="50" t="str">
        <f>SpellNumber(L14,BB14)</f>
        <v>INR  One Thousand Five Hundred &amp; Seven  Only</v>
      </c>
      <c r="IA14" s="22">
        <v>1.01</v>
      </c>
      <c r="IB14" s="22" t="s">
        <v>60</v>
      </c>
      <c r="IC14" s="22" t="s">
        <v>52</v>
      </c>
      <c r="ID14" s="22">
        <v>2</v>
      </c>
      <c r="IE14" s="23" t="s">
        <v>49</v>
      </c>
      <c r="IF14" s="23" t="s">
        <v>40</v>
      </c>
      <c r="IG14" s="23" t="s">
        <v>35</v>
      </c>
      <c r="IH14" s="23">
        <v>123.223</v>
      </c>
      <c r="II14" s="23" t="s">
        <v>37</v>
      </c>
    </row>
    <row r="15" spans="1:243" s="22" customFormat="1" ht="142.5">
      <c r="A15" s="59">
        <v>1.02</v>
      </c>
      <c r="B15" s="60" t="s">
        <v>61</v>
      </c>
      <c r="C15" s="39" t="s">
        <v>53</v>
      </c>
      <c r="D15" s="61">
        <v>170</v>
      </c>
      <c r="E15" s="62" t="s">
        <v>49</v>
      </c>
      <c r="F15" s="63">
        <v>82.46</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14018</v>
      </c>
      <c r="BB15" s="54">
        <f>BA15+SUM(N15:AZ15)</f>
        <v>14018</v>
      </c>
      <c r="BC15" s="50" t="str">
        <f>SpellNumber(L15,BB15)</f>
        <v>INR  Fourteen Thousand  &amp;Eighteen  Only</v>
      </c>
      <c r="IA15" s="22">
        <v>1.02</v>
      </c>
      <c r="IB15" s="22" t="s">
        <v>61</v>
      </c>
      <c r="IC15" s="22" t="s">
        <v>53</v>
      </c>
      <c r="ID15" s="22">
        <v>170</v>
      </c>
      <c r="IE15" s="23" t="s">
        <v>49</v>
      </c>
      <c r="IF15" s="23" t="s">
        <v>41</v>
      </c>
      <c r="IG15" s="23" t="s">
        <v>42</v>
      </c>
      <c r="IH15" s="23">
        <v>213</v>
      </c>
      <c r="II15" s="23" t="s">
        <v>37</v>
      </c>
    </row>
    <row r="16" spans="1:243" s="22" customFormat="1" ht="156.75">
      <c r="A16" s="59">
        <v>1.03</v>
      </c>
      <c r="B16" s="60" t="s">
        <v>62</v>
      </c>
      <c r="C16" s="39" t="s">
        <v>56</v>
      </c>
      <c r="D16" s="61">
        <v>168</v>
      </c>
      <c r="E16" s="62" t="s">
        <v>49</v>
      </c>
      <c r="F16" s="63">
        <v>284.26</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47756</v>
      </c>
      <c r="BB16" s="54">
        <f>BA16+SUM(N16:AZ16)</f>
        <v>47756</v>
      </c>
      <c r="BC16" s="50" t="str">
        <f>SpellNumber(L16,BB16)</f>
        <v>INR  Forty Seven Thousand Seven Hundred &amp; Fifty Six  Only</v>
      </c>
      <c r="IA16" s="22">
        <v>1.03</v>
      </c>
      <c r="IB16" s="22" t="s">
        <v>62</v>
      </c>
      <c r="IC16" s="22" t="s">
        <v>56</v>
      </c>
      <c r="ID16" s="22">
        <v>168</v>
      </c>
      <c r="IE16" s="23" t="s">
        <v>49</v>
      </c>
      <c r="IF16" s="23"/>
      <c r="IG16" s="23"/>
      <c r="IH16" s="23"/>
      <c r="II16" s="23"/>
    </row>
    <row r="17" spans="1:55" ht="28.5">
      <c r="A17" s="25" t="s">
        <v>43</v>
      </c>
      <c r="B17" s="26"/>
      <c r="C17" s="27"/>
      <c r="D17" s="43"/>
      <c r="E17" s="43"/>
      <c r="F17" s="43"/>
      <c r="G17" s="43"/>
      <c r="H17" s="55"/>
      <c r="I17" s="55"/>
      <c r="J17" s="55"/>
      <c r="K17" s="55"/>
      <c r="L17" s="56"/>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57">
        <f>SUM(BA13:BA16)</f>
        <v>63281</v>
      </c>
      <c r="BB17" s="58">
        <f>SUM(BB13:BB16)</f>
        <v>63281</v>
      </c>
      <c r="BC17" s="50" t="str">
        <f>SpellNumber(L17,BB17)</f>
        <v>  Sixty Three Thousand Two Hundred &amp; Eighty One  Only</v>
      </c>
    </row>
    <row r="18" spans="1:55" ht="36.75" customHeight="1">
      <c r="A18" s="26" t="s">
        <v>44</v>
      </c>
      <c r="B18" s="28"/>
      <c r="C18" s="29"/>
      <c r="D18" s="30"/>
      <c r="E18" s="44" t="s">
        <v>50</v>
      </c>
      <c r="F18" s="45"/>
      <c r="G18" s="31"/>
      <c r="H18" s="32"/>
      <c r="I18" s="32"/>
      <c r="J18" s="32"/>
      <c r="K18" s="33"/>
      <c r="L18" s="34"/>
      <c r="M18" s="35"/>
      <c r="N18" s="36"/>
      <c r="O18" s="22"/>
      <c r="P18" s="22"/>
      <c r="Q18" s="22"/>
      <c r="R18" s="22"/>
      <c r="S18" s="22"/>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c r="AX18" s="36"/>
      <c r="AY18" s="36"/>
      <c r="AZ18" s="36"/>
      <c r="BA18" s="37">
        <f>IF(ISBLANK(F18),0,IF(E18="Excess (+)",ROUND(BA17+(BA17*F18),2),IF(E18="Less (-)",ROUND(BA17+(BA17*F18*(-1)),2),IF(E18="At Par",BA17,0))))</f>
        <v>0</v>
      </c>
      <c r="BB18" s="38">
        <f>ROUND(BA18,0)</f>
        <v>0</v>
      </c>
      <c r="BC18" s="21" t="str">
        <f>SpellNumber($E$2,BB18)</f>
        <v>INR Zero Only</v>
      </c>
    </row>
    <row r="19" spans="1:55" ht="18">
      <c r="A19" s="25" t="s">
        <v>45</v>
      </c>
      <c r="B19" s="25"/>
      <c r="C19" s="69" t="str">
        <f>SpellNumber($E$2,BB18)</f>
        <v>INR Zero Only</v>
      </c>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69"/>
      <c r="AK19" s="69"/>
      <c r="AL19" s="69"/>
      <c r="AM19" s="69"/>
      <c r="AN19" s="69"/>
      <c r="AO19" s="69"/>
      <c r="AP19" s="69"/>
      <c r="AQ19" s="69"/>
      <c r="AR19" s="69"/>
      <c r="AS19" s="69"/>
      <c r="AT19" s="69"/>
      <c r="AU19" s="69"/>
      <c r="AV19" s="69"/>
      <c r="AW19" s="69"/>
      <c r="AX19" s="69"/>
      <c r="AY19" s="69"/>
      <c r="AZ19" s="69"/>
      <c r="BA19" s="69"/>
      <c r="BB19" s="69"/>
      <c r="BC19" s="69"/>
    </row>
    <row r="20" ht="15"/>
    <row r="21" ht="15"/>
    <row r="22" ht="15"/>
    <row r="23" ht="15"/>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sheetData>
  <sheetProtection password="9E83" sheet="1"/>
  <autoFilter ref="A11:BC19"/>
  <mergeCells count="9">
    <mergeCell ref="A9:BC9"/>
    <mergeCell ref="C19:BC19"/>
    <mergeCell ref="A1:L1"/>
    <mergeCell ref="A4:BC4"/>
    <mergeCell ref="A5:BC5"/>
    <mergeCell ref="A6:BC6"/>
    <mergeCell ref="A7:BC7"/>
    <mergeCell ref="B8:BC8"/>
    <mergeCell ref="D13:BC13"/>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18">
      <formula1>IF(E18="Select",-1,IF(E18="At Par",0,0))</formula1>
      <formula2>IF(E18="Select",-1,IF(E18="At Par",0,0.99))</formula2>
    </dataValidation>
    <dataValidation type="list" allowBlank="1" showErrorMessage="1" sqref="E18">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allowBlank="1" showErrorMessage="1" sqref="D13 K14:K1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4:H16">
      <formula1>0</formula1>
      <formula2>999999999999999</formula2>
    </dataValidation>
    <dataValidation allowBlank="1" showInputMessage="1" showErrorMessage="1" promptTitle="Addition / Deduction" prompt="Please Choose the correct One" sqref="J14:J16">
      <formula1>0</formula1>
      <formula2>0</formula2>
    </dataValidation>
    <dataValidation type="list" showErrorMessage="1" sqref="I14:I1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Q1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M16">
      <formula1>0</formula1>
      <formula2>999999999999999</formula2>
    </dataValidation>
    <dataValidation type="decimal" allowBlank="1" showInputMessage="1" showErrorMessage="1" promptTitle="Quantity" prompt="Please enter the Quantity for this item. " errorTitle="Invalid Entry" error="Only Numeric Values are allowed. " sqref="D14:D1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4:F16">
      <formula1>0</formula1>
      <formula2>999999999999999</formula2>
    </dataValidation>
    <dataValidation type="list" allowBlank="1" showInputMessage="1" showErrorMessage="1" sqref="L14 L13 L16 L15">
      <formula1>"INR"</formula1>
    </dataValidation>
    <dataValidation allowBlank="1" showInputMessage="1" showErrorMessage="1" promptTitle="Itemcode/Make" prompt="Please enter text" sqref="C13:C16">
      <formula1>0</formula1>
      <formula2>0</formula2>
    </dataValidation>
    <dataValidation type="decimal" allowBlank="1" showInputMessage="1" showErrorMessage="1" errorTitle="Invalid Entry" error="Only Numeric Values are allowed. " sqref="A13:A16">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4" t="s">
        <v>46</v>
      </c>
      <c r="F6" s="74"/>
      <c r="G6" s="74"/>
      <c r="H6" s="74"/>
      <c r="I6" s="74"/>
      <c r="J6" s="74"/>
      <c r="K6" s="74"/>
    </row>
    <row r="7" spans="5:11" ht="15">
      <c r="E7" s="75"/>
      <c r="F7" s="75"/>
      <c r="G7" s="75"/>
      <c r="H7" s="75"/>
      <c r="I7" s="75"/>
      <c r="J7" s="75"/>
      <c r="K7" s="75"/>
    </row>
    <row r="8" spans="5:11" ht="15">
      <c r="E8" s="75"/>
      <c r="F8" s="75"/>
      <c r="G8" s="75"/>
      <c r="H8" s="75"/>
      <c r="I8" s="75"/>
      <c r="J8" s="75"/>
      <c r="K8" s="75"/>
    </row>
    <row r="9" spans="5:11" ht="15">
      <c r="E9" s="75"/>
      <c r="F9" s="75"/>
      <c r="G9" s="75"/>
      <c r="H9" s="75"/>
      <c r="I9" s="75"/>
      <c r="J9" s="75"/>
      <c r="K9" s="75"/>
    </row>
    <row r="10" spans="5:11" ht="15">
      <c r="E10" s="75"/>
      <c r="F10" s="75"/>
      <c r="G10" s="75"/>
      <c r="H10" s="75"/>
      <c r="I10" s="75"/>
      <c r="J10" s="75"/>
      <c r="K10" s="75"/>
    </row>
    <row r="11" spans="5:11" ht="15">
      <c r="E11" s="75"/>
      <c r="F11" s="75"/>
      <c r="G11" s="75"/>
      <c r="H11" s="75"/>
      <c r="I11" s="75"/>
      <c r="J11" s="75"/>
      <c r="K11" s="75"/>
    </row>
    <row r="12" spans="5:11" ht="15">
      <c r="E12" s="75"/>
      <c r="F12" s="75"/>
      <c r="G12" s="75"/>
      <c r="H12" s="75"/>
      <c r="I12" s="75"/>
      <c r="J12" s="75"/>
      <c r="K12" s="75"/>
    </row>
    <row r="13" spans="5:11" ht="15">
      <c r="E13" s="75"/>
      <c r="F13" s="75"/>
      <c r="G13" s="75"/>
      <c r="H13" s="75"/>
      <c r="I13" s="75"/>
      <c r="J13" s="75"/>
      <c r="K13" s="75"/>
    </row>
    <row r="14" spans="5:11" ht="15">
      <c r="E14" s="75"/>
      <c r="F14" s="75"/>
      <c r="G14" s="75"/>
      <c r="H14" s="75"/>
      <c r="I14" s="75"/>
      <c r="J14" s="75"/>
      <c r="K14" s="75"/>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2021-09-21T10:14:32Z</cp:lastPrinted>
  <dcterms:created xsi:type="dcterms:W3CDTF">2009-01-30T06:42:42Z</dcterms:created>
  <dcterms:modified xsi:type="dcterms:W3CDTF">2021-09-22T06:53:27Z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