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<sst xmlns="http://schemas.openxmlformats.org/spreadsheetml/2006/main" count="137" uniqueCount="59">
  <si>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</si>
  <si>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</si>
  <si>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</si>
  <si>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</si>
  <si>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</si>
  <si>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</si>
  <si>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</si>
  <si>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</si>
  <si>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</si>
  <si>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</si>
  <si>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</si>
  <si>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</si>
  <si>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</si>
  <si>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</si>
  <si>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</si>
  <si>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</si>
  <si>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</si>
  <si>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</si>
  <si>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</si>
  <si>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</si>
  <si>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</si>
  <si>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</si>
  <si>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</si>
  <si>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</si>
  <si>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</si>
  <si>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</si>
  <si>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</si>
  <si>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</si>
  <si>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</si>
  <si>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</si>
  <si>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</si>
  <si>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</si>
  <si>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</si>
  <si>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</si>
  <si>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</si>
  <si>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</si>
  <si>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</si>
  <si>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</si>
  <si>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</si>
  <si>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</si>
  <si>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</si>
  <si>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</si>
  <si>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</si>
  <si>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</si>
  <si>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</si>
  <si>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</si>
  <si>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</si>
  <si>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</si>
  <si>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100x10 mm</t>
  </si>
  <si>
    <t>Of area 3 sq. metres and below</t>
  </si>
  <si>
    <t>Contract No:  20/C/D1/2021-22</t>
  </si>
  <si>
    <t>Name of Work: Replacement of broken toilet /bath room door shutter A to I block at hall-7</t>
  </si>
  <si>
    <t>Extra for providing ISI marked Stainless Steel butt hinges instead of M.S. pressed butt hinges bright finished of required size with necessary screws. (Shutter area to be measured).</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</si>
  <si>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</si>
  <si>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</si>
  <si>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</si>
  <si>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Providing and fixing to existing door frames.</t>
  </si>
  <si>
    <t>30 mm thick Glass Fibre Reinforced Plastic (FRP) panelled door shutter of required colour and approved brand and manufacture, made with fire - retardant grade unsaturated polyester resin, moulded to 3 mm thick FRP laminate for forming hollow rails and styles, with wooden frame and suitable blocks of seasoned wood inside at required places for fixing of fittings, cast monolithically with 5 mm thick FRP laminate for panels conforming to IS: 14856, including fixing to frames.</t>
  </si>
  <si>
    <t>Taking out doors, windows and clerestory window shutters (steel or wood) including stacking within 50 metres lead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</si>
</sst>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15" fillId="0" borderId="11" xfId="56" applyNumberFormat="1" applyFont="1" applyFill="1" applyBorder="1" applyAlignment="1" applyProtection="1">
      <alignment vertical="top"/>
      <protection/>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1"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2"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5"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4" xfId="0" applyFont="1" applyFill="1" applyBorder="1" applyAlignment="1">
      <alignment horizontal="justify" vertical="top" wrapText="1"/>
    </xf>
    <xf numFmtId="0" fontId="57" fillId="0" borderId="14" xfId="0" applyFont="1" applyFill="1" applyBorder="1" applyAlignment="1">
      <alignment horizontal="center" vertical="top" wrapText="1"/>
    </xf>
    <xf numFmtId="2" fontId="57" fillId="0" borderId="14" xfId="0" applyNumberFormat="1" applyFont="1" applyFill="1" applyBorder="1" applyAlignment="1">
      <alignment vertical="top"/>
    </xf>
    <xf numFmtId="0" fontId="14" fillId="0" borderId="12"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2" xfId="56" applyNumberFormat="1" applyFont="1" applyFill="1" applyBorder="1" applyAlignment="1">
      <alignment horizontal="center" vertical="center" wrapText="1"/>
      <protection/>
    </xf>
    <xf numFmtId="0" fontId="7" fillId="0" borderId="14"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7" fillId="35" borderId="12"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4" xfId="59" applyNumberFormat="1" applyFont="1" applyFill="1" applyBorder="1" applyAlignment="1">
      <alignment horizontal="justify" vertical="top" wrapText="1"/>
      <protection/>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4" xfId="59" applyNumberFormat="1" applyFont="1" applyFill="1" applyBorder="1" applyAlignment="1">
      <alignment vertical="top"/>
      <protection/>
    </xf>
    <xf numFmtId="0" fontId="57" fillId="0" borderId="14" xfId="0" applyFont="1" applyFill="1" applyBorder="1" applyAlignment="1">
      <alignment vertical="top"/>
    </xf>
    <xf numFmtId="0" fontId="4" fillId="0" borderId="0" xfId="56" applyNumberFormat="1" applyFont="1" applyFill="1" applyBorder="1" applyAlignment="1">
      <alignment horizontal="center" vertical="center"/>
      <protection/>
    </xf>
    <xf numFmtId="0" fontId="7" fillId="0" borderId="25" xfId="59" applyNumberFormat="1" applyFont="1" applyFill="1" applyBorder="1" applyAlignment="1" applyProtection="1">
      <alignment horizontal="center" vertical="top" wrapText="1"/>
      <protection/>
    </xf>
    <xf numFmtId="0" fontId="57" fillId="0" borderId="14" xfId="0" applyFont="1" applyFill="1" applyBorder="1" applyAlignment="1">
      <alignment horizontal="center" vertical="top"/>
    </xf>
    <xf numFmtId="0" fontId="7" fillId="0" borderId="15" xfId="59" applyNumberFormat="1" applyFont="1" applyFill="1" applyBorder="1" applyAlignment="1">
      <alignment horizontal="center" vertical="top"/>
      <protection/>
    </xf>
    <xf numFmtId="0" fontId="7" fillId="0" borderId="25" xfId="59" applyNumberFormat="1" applyFont="1" applyFill="1" applyBorder="1" applyAlignment="1">
      <alignment horizontal="center" vertical="top"/>
      <protection/>
    </xf>
    <xf numFmtId="0" fontId="7" fillId="0" borderId="12" xfId="59" applyNumberFormat="1" applyFont="1" applyFill="1" applyBorder="1" applyAlignment="1">
      <alignment horizontal="center" vertical="top"/>
      <protection/>
    </xf>
    <xf numFmtId="0" fontId="0" fillId="0" borderId="0" xfId="56" applyNumberFormat="1" applyFill="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4"/>
  <sheetViews>
    <sheetView showGridLines="0" view="pageBreakPreview" zoomScaleNormal="85" zoomScaleSheetLayoutView="100" zoomScalePageLayoutView="0" workbookViewId="0" topLeftCell="A1">
      <selection activeCell="E11" sqref="E11"/>
    </sheetView>
  </sheetViews>
  <sheetFormatPr defaultColWidth="9.140625" defaultRowHeight="15"/>
  <cols>
    <col min="1" max="1" width="8.8515625" style="79"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58" t="str">
        <f>B2&amp;" BoQ"</f>
        <v>Percentage BoQ</v>
      </c>
      <c r="B1" s="58"/>
      <c r="C1" s="58"/>
      <c r="D1" s="58"/>
      <c r="E1" s="58"/>
      <c r="F1" s="58"/>
      <c r="G1" s="58"/>
      <c r="H1" s="58"/>
      <c r="I1" s="58"/>
      <c r="J1" s="58"/>
      <c r="K1" s="58"/>
      <c r="L1" s="5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73" t="s">
        <v>5</v>
      </c>
      <c r="C3" s="4" t="s">
        <v>6</v>
      </c>
      <c r="IE3" s="6"/>
      <c r="IF3" s="6"/>
      <c r="IG3" s="6"/>
      <c r="IH3" s="6"/>
      <c r="II3" s="6"/>
    </row>
    <row r="4" spans="1:243" s="9" customFormat="1" ht="30.75" customHeight="1">
      <c r="A4" s="59" t="s">
        <v>42</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IE4" s="10"/>
      <c r="IF4" s="10"/>
      <c r="IG4" s="10"/>
      <c r="IH4" s="10"/>
      <c r="II4" s="10"/>
    </row>
    <row r="5" spans="1:243" s="9" customFormat="1" ht="30.75" customHeight="1">
      <c r="A5" s="59" t="s">
        <v>51</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IE5" s="10"/>
      <c r="IF5" s="10"/>
      <c r="IG5" s="10"/>
      <c r="IH5" s="10"/>
      <c r="II5" s="10"/>
    </row>
    <row r="6" spans="1:243" s="9" customFormat="1" ht="30.75" customHeight="1">
      <c r="A6" s="59" t="s">
        <v>50</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IE6" s="10"/>
      <c r="IF6" s="10"/>
      <c r="IG6" s="10"/>
      <c r="IH6" s="10"/>
      <c r="II6" s="10"/>
    </row>
    <row r="7" spans="1:243" s="9" customFormat="1" ht="29.25" customHeight="1" hidden="1">
      <c r="A7" s="60" t="s">
        <v>7</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IE7" s="10"/>
      <c r="IF7" s="10"/>
      <c r="IG7" s="10"/>
      <c r="IH7" s="10"/>
      <c r="II7" s="10"/>
    </row>
    <row r="8" spans="1:243" s="11" customFormat="1" ht="72" customHeight="1">
      <c r="A8" s="74" t="s">
        <v>39</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IE8" s="12"/>
      <c r="IF8" s="12"/>
      <c r="IG8" s="12"/>
      <c r="IH8" s="12"/>
      <c r="II8" s="12"/>
    </row>
    <row r="9" spans="1:243" s="13" customFormat="1" ht="61.5" customHeight="1">
      <c r="A9" s="61" t="s">
        <v>46</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4"/>
      <c r="IF9" s="14"/>
      <c r="IG9" s="14"/>
      <c r="IH9" s="14"/>
      <c r="II9" s="14"/>
    </row>
    <row r="10" spans="1:243" s="16" customFormat="1" ht="18.75" customHeight="1">
      <c r="A10" s="15" t="s">
        <v>8</v>
      </c>
      <c r="B10" s="15" t="s">
        <v>9</v>
      </c>
      <c r="C10" s="15" t="s">
        <v>9</v>
      </c>
      <c r="D10" s="15" t="s">
        <v>8</v>
      </c>
      <c r="E10" s="15" t="s">
        <v>47</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15"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5">
      <c r="A12" s="15">
        <v>1</v>
      </c>
      <c r="B12" s="15">
        <v>2</v>
      </c>
      <c r="C12" s="33">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5">
        <v>8</v>
      </c>
      <c r="IE12" s="17"/>
      <c r="IF12" s="17"/>
      <c r="IG12" s="17"/>
      <c r="IH12" s="17"/>
      <c r="II12" s="17"/>
    </row>
    <row r="13" spans="1:243" s="20" customFormat="1" ht="63" customHeight="1">
      <c r="A13" s="75">
        <v>1</v>
      </c>
      <c r="B13" s="54" t="s">
        <v>52</v>
      </c>
      <c r="C13" s="31"/>
      <c r="D13" s="31">
        <v>75</v>
      </c>
      <c r="E13" s="55" t="s">
        <v>43</v>
      </c>
      <c r="F13" s="72">
        <v>110.92</v>
      </c>
      <c r="G13" s="41"/>
      <c r="H13" s="35"/>
      <c r="I13" s="36" t="s">
        <v>33</v>
      </c>
      <c r="J13" s="37">
        <f>IF(I13="Less(-)",-1,1)</f>
        <v>1</v>
      </c>
      <c r="K13" s="35" t="s">
        <v>34</v>
      </c>
      <c r="L13" s="35" t="s">
        <v>4</v>
      </c>
      <c r="M13" s="38"/>
      <c r="N13" s="46"/>
      <c r="O13" s="46"/>
      <c r="P13" s="47"/>
      <c r="Q13" s="46"/>
      <c r="R13" s="46"/>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9">
        <f>total_amount_ba($B$2,$D$2,D13,F13,J13,K13,M13)</f>
        <v>8319</v>
      </c>
      <c r="BB13" s="48">
        <f>BA13+SUM(N13:AZ13)</f>
        <v>8319</v>
      </c>
      <c r="BC13" s="53" t="str">
        <f>SpellNumber(L13,BB13)</f>
        <v>INR  Eight Thousand Three Hundred &amp; Nineteen  Only</v>
      </c>
      <c r="IA13" s="20">
        <v>1</v>
      </c>
      <c r="IB13" s="20" t="s">
        <v>52</v>
      </c>
      <c r="ID13" s="20">
        <v>75</v>
      </c>
      <c r="IE13" s="21" t="s">
        <v>43</v>
      </c>
      <c r="IF13" s="21"/>
      <c r="IG13" s="21"/>
      <c r="IH13" s="21"/>
      <c r="II13" s="21"/>
    </row>
    <row r="14" spans="1:243" s="20" customFormat="1" ht="94.5">
      <c r="A14" s="75">
        <v>2</v>
      </c>
      <c r="B14" s="54" t="s">
        <v>53</v>
      </c>
      <c r="C14" s="31"/>
      <c r="D14" s="62"/>
      <c r="E14" s="62"/>
      <c r="F14" s="62"/>
      <c r="G14" s="62"/>
      <c r="H14" s="62"/>
      <c r="I14" s="62"/>
      <c r="J14" s="62"/>
      <c r="K14" s="62"/>
      <c r="L14" s="62"/>
      <c r="M14" s="62"/>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IA14" s="20">
        <v>2</v>
      </c>
      <c r="IB14" s="20" t="s">
        <v>53</v>
      </c>
      <c r="IE14" s="21"/>
      <c r="IF14" s="21"/>
      <c r="IG14" s="21"/>
      <c r="IH14" s="21"/>
      <c r="II14" s="21"/>
    </row>
    <row r="15" spans="1:243" s="20" customFormat="1" ht="29.25" customHeight="1">
      <c r="A15" s="75">
        <v>2.1</v>
      </c>
      <c r="B15" s="54" t="s">
        <v>48</v>
      </c>
      <c r="C15" s="31"/>
      <c r="D15" s="31">
        <v>61</v>
      </c>
      <c r="E15" s="55" t="s">
        <v>45</v>
      </c>
      <c r="F15" s="72">
        <v>50.99</v>
      </c>
      <c r="G15" s="41"/>
      <c r="H15" s="35"/>
      <c r="I15" s="36" t="s">
        <v>33</v>
      </c>
      <c r="J15" s="37">
        <f>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3110.39</v>
      </c>
      <c r="BB15" s="48">
        <f>BA15+SUM(N15:AZ15)</f>
        <v>3110.39</v>
      </c>
      <c r="BC15" s="53" t="str">
        <f>SpellNumber(L15,BB15)</f>
        <v>INR  Three Thousand One Hundred &amp; Ten  and Paise Thirty Nine Only</v>
      </c>
      <c r="IA15" s="20">
        <v>2.1</v>
      </c>
      <c r="IB15" s="20" t="s">
        <v>48</v>
      </c>
      <c r="ID15" s="20">
        <v>61</v>
      </c>
      <c r="IE15" s="21" t="s">
        <v>45</v>
      </c>
      <c r="IF15" s="21"/>
      <c r="IG15" s="21"/>
      <c r="IH15" s="21"/>
      <c r="II15" s="21"/>
    </row>
    <row r="16" spans="1:243" s="20" customFormat="1" ht="94.5">
      <c r="A16" s="75">
        <v>3</v>
      </c>
      <c r="B16" s="54" t="s">
        <v>54</v>
      </c>
      <c r="C16" s="31"/>
      <c r="D16" s="62"/>
      <c r="E16" s="62"/>
      <c r="F16" s="62"/>
      <c r="G16" s="62"/>
      <c r="H16" s="62"/>
      <c r="I16" s="62"/>
      <c r="J16" s="62"/>
      <c r="K16" s="62"/>
      <c r="L16" s="62"/>
      <c r="M16" s="62"/>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IA16" s="20">
        <v>3</v>
      </c>
      <c r="IB16" s="20" t="s">
        <v>54</v>
      </c>
      <c r="IE16" s="21"/>
      <c r="IF16" s="21"/>
      <c r="IG16" s="21"/>
      <c r="IH16" s="21"/>
      <c r="II16" s="21"/>
    </row>
    <row r="17" spans="1:243" s="20" customFormat="1" ht="42.75">
      <c r="A17" s="75">
        <v>3.1</v>
      </c>
      <c r="B17" s="54" t="s">
        <v>55</v>
      </c>
      <c r="C17" s="31"/>
      <c r="D17" s="31">
        <v>61</v>
      </c>
      <c r="E17" s="55" t="s">
        <v>45</v>
      </c>
      <c r="F17" s="56">
        <v>52.3</v>
      </c>
      <c r="G17" s="41"/>
      <c r="H17" s="35"/>
      <c r="I17" s="36" t="s">
        <v>33</v>
      </c>
      <c r="J17" s="37">
        <f aca="true" t="shared" si="0" ref="J16:J21">IF(I17="Less(-)",-1,1)</f>
        <v>1</v>
      </c>
      <c r="K17" s="35" t="s">
        <v>34</v>
      </c>
      <c r="L17" s="35" t="s">
        <v>4</v>
      </c>
      <c r="M17" s="38"/>
      <c r="N17" s="46"/>
      <c r="O17" s="46"/>
      <c r="P17" s="47"/>
      <c r="Q17" s="46"/>
      <c r="R17" s="46"/>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9">
        <f aca="true" t="shared" si="1" ref="BA16:BA21">total_amount_ba($B$2,$D$2,D17,F17,J17,K17,M17)</f>
        <v>3190.3</v>
      </c>
      <c r="BB17" s="48">
        <f aca="true" t="shared" si="2" ref="BB16:BB21">BA17+SUM(N17:AZ17)</f>
        <v>3190.3</v>
      </c>
      <c r="BC17" s="53" t="str">
        <f aca="true" t="shared" si="3" ref="BC16:BC21">SpellNumber(L17,BB17)</f>
        <v>INR  Three Thousand One Hundred &amp; Ninety  and Paise Thirty Only</v>
      </c>
      <c r="IA17" s="20">
        <v>3.1</v>
      </c>
      <c r="IB17" s="20" t="s">
        <v>55</v>
      </c>
      <c r="ID17" s="20">
        <v>61</v>
      </c>
      <c r="IE17" s="21" t="s">
        <v>45</v>
      </c>
      <c r="IF17" s="21"/>
      <c r="IG17" s="21"/>
      <c r="IH17" s="21"/>
      <c r="II17" s="21"/>
    </row>
    <row r="18" spans="1:243" s="20" customFormat="1" ht="18" customHeight="1">
      <c r="A18" s="75">
        <v>4</v>
      </c>
      <c r="B18" s="54" t="s">
        <v>56</v>
      </c>
      <c r="C18" s="31"/>
      <c r="D18" s="62"/>
      <c r="E18" s="62"/>
      <c r="F18" s="62"/>
      <c r="G18" s="62"/>
      <c r="H18" s="62"/>
      <c r="I18" s="62"/>
      <c r="J18" s="62"/>
      <c r="K18" s="62"/>
      <c r="L18" s="62"/>
      <c r="M18" s="62"/>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IA18" s="20">
        <v>4</v>
      </c>
      <c r="IB18" s="20" t="s">
        <v>56</v>
      </c>
      <c r="IE18" s="21"/>
      <c r="IF18" s="21"/>
      <c r="IG18" s="21"/>
      <c r="IH18" s="21"/>
      <c r="II18" s="21"/>
    </row>
    <row r="19" spans="1:243" s="20" customFormat="1" ht="173.25" customHeight="1">
      <c r="A19" s="75">
        <v>4.1</v>
      </c>
      <c r="B19" s="54" t="s">
        <v>57</v>
      </c>
      <c r="C19" s="31"/>
      <c r="D19" s="31">
        <v>75</v>
      </c>
      <c r="E19" s="55" t="s">
        <v>43</v>
      </c>
      <c r="F19" s="72">
        <v>3038.19</v>
      </c>
      <c r="G19" s="41"/>
      <c r="H19" s="35"/>
      <c r="I19" s="36" t="s">
        <v>33</v>
      </c>
      <c r="J19" s="37">
        <f t="shared" si="0"/>
        <v>1</v>
      </c>
      <c r="K19" s="35" t="s">
        <v>34</v>
      </c>
      <c r="L19" s="35" t="s">
        <v>4</v>
      </c>
      <c r="M19" s="38"/>
      <c r="N19" s="46"/>
      <c r="O19" s="46"/>
      <c r="P19" s="47"/>
      <c r="Q19" s="46"/>
      <c r="R19" s="46"/>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9">
        <f t="shared" si="1"/>
        <v>227864.25</v>
      </c>
      <c r="BB19" s="48">
        <f t="shared" si="2"/>
        <v>227864.25</v>
      </c>
      <c r="BC19" s="53" t="str">
        <f t="shared" si="3"/>
        <v>INR  Two Lakh Twenty Seven Thousand Eight Hundred &amp; Sixty Four  and Paise Twenty Five Only</v>
      </c>
      <c r="IA19" s="20">
        <v>4.1</v>
      </c>
      <c r="IB19" s="20" t="s">
        <v>57</v>
      </c>
      <c r="ID19" s="20">
        <v>75</v>
      </c>
      <c r="IE19" s="21" t="s">
        <v>43</v>
      </c>
      <c r="IF19" s="21"/>
      <c r="IG19" s="21"/>
      <c r="IH19" s="21"/>
      <c r="II19" s="21"/>
    </row>
    <row r="20" spans="1:243" s="20" customFormat="1" ht="49.5" customHeight="1">
      <c r="A20" s="75">
        <v>5</v>
      </c>
      <c r="B20" s="54" t="s">
        <v>58</v>
      </c>
      <c r="C20" s="31"/>
      <c r="D20" s="62"/>
      <c r="E20" s="62"/>
      <c r="F20" s="62"/>
      <c r="G20" s="62"/>
      <c r="H20" s="62"/>
      <c r="I20" s="62"/>
      <c r="J20" s="62"/>
      <c r="K20" s="62"/>
      <c r="L20" s="62"/>
      <c r="M20" s="62"/>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IA20" s="20">
        <v>5</v>
      </c>
      <c r="IB20" s="20" t="s">
        <v>58</v>
      </c>
      <c r="IE20" s="21"/>
      <c r="IF20" s="21"/>
      <c r="IG20" s="21"/>
      <c r="IH20" s="21"/>
      <c r="II20" s="21"/>
    </row>
    <row r="21" spans="1:243" s="20" customFormat="1" ht="34.5" customHeight="1">
      <c r="A21" s="75">
        <v>5.1</v>
      </c>
      <c r="B21" s="54" t="s">
        <v>49</v>
      </c>
      <c r="C21" s="31"/>
      <c r="D21" s="31">
        <v>61</v>
      </c>
      <c r="E21" s="55" t="s">
        <v>45</v>
      </c>
      <c r="F21" s="72">
        <v>93.42</v>
      </c>
      <c r="G21" s="41"/>
      <c r="H21" s="35"/>
      <c r="I21" s="36" t="s">
        <v>33</v>
      </c>
      <c r="J21" s="37">
        <f t="shared" si="0"/>
        <v>1</v>
      </c>
      <c r="K21" s="35" t="s">
        <v>34</v>
      </c>
      <c r="L21" s="35" t="s">
        <v>4</v>
      </c>
      <c r="M21" s="38"/>
      <c r="N21" s="46"/>
      <c r="O21" s="46"/>
      <c r="P21" s="47"/>
      <c r="Q21" s="46"/>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9">
        <f t="shared" si="1"/>
        <v>5698.62</v>
      </c>
      <c r="BB21" s="48">
        <f t="shared" si="2"/>
        <v>5698.62</v>
      </c>
      <c r="BC21" s="53" t="str">
        <f t="shared" si="3"/>
        <v>INR  Five Thousand Six Hundred &amp; Ninety Eight  and Paise Sixty Two Only</v>
      </c>
      <c r="IA21" s="20">
        <v>5.1</v>
      </c>
      <c r="IB21" s="20" t="s">
        <v>49</v>
      </c>
      <c r="ID21" s="20">
        <v>61</v>
      </c>
      <c r="IE21" s="21" t="s">
        <v>45</v>
      </c>
      <c r="IF21" s="21"/>
      <c r="IG21" s="21"/>
      <c r="IH21" s="21"/>
      <c r="II21" s="21"/>
    </row>
    <row r="22" spans="1:55" ht="42.75">
      <c r="A22" s="76" t="s">
        <v>35</v>
      </c>
      <c r="B22" s="42"/>
      <c r="C22" s="43"/>
      <c r="D22" s="71"/>
      <c r="E22" s="71"/>
      <c r="F22" s="71"/>
      <c r="G22" s="32"/>
      <c r="H22" s="44"/>
      <c r="I22" s="44"/>
      <c r="J22" s="44"/>
      <c r="K22" s="44"/>
      <c r="L22" s="45"/>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52">
        <f>SUM(BA13:BA21)</f>
        <v>248182.56</v>
      </c>
      <c r="BB22" s="52">
        <f>SUM(BB13:BB21)</f>
        <v>248182.56</v>
      </c>
      <c r="BC22" s="67" t="str">
        <f>SpellNumber($E$2,BB22)</f>
        <v>INR  Two Lakh Forty Eight Thousand One Hundred &amp; Eighty Two  and Paise Fifty Six Only</v>
      </c>
    </row>
    <row r="23" spans="1:55" ht="46.5" customHeight="1">
      <c r="A23" s="77" t="s">
        <v>36</v>
      </c>
      <c r="B23" s="23"/>
      <c r="C23" s="24"/>
      <c r="D23" s="68"/>
      <c r="E23" s="69" t="s">
        <v>44</v>
      </c>
      <c r="F23" s="70"/>
      <c r="G23" s="25"/>
      <c r="H23" s="26"/>
      <c r="I23" s="26"/>
      <c r="J23" s="26"/>
      <c r="K23" s="27"/>
      <c r="L23" s="28"/>
      <c r="M23" s="29"/>
      <c r="N23" s="30"/>
      <c r="O23" s="20"/>
      <c r="P23" s="20"/>
      <c r="Q23" s="20"/>
      <c r="R23" s="20"/>
      <c r="S23" s="2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50">
        <f>IF(ISBLANK(F23),0,IF(E23="Excess (+)",ROUND(BA22+(BA22*F23),2),IF(E23="Less (-)",ROUND(BA22+(BA22*F23*(-1)),2),IF(E23="At Par",BA22,0))))</f>
        <v>0</v>
      </c>
      <c r="BB23" s="51">
        <f>ROUND(BA23,0)</f>
        <v>0</v>
      </c>
      <c r="BC23" s="34" t="str">
        <f>SpellNumber($E$2,BB23)</f>
        <v>INR Zero Only</v>
      </c>
    </row>
    <row r="24" spans="1:55" ht="45.75" customHeight="1">
      <c r="A24" s="78" t="s">
        <v>37</v>
      </c>
      <c r="B24" s="22"/>
      <c r="C24" s="57" t="str">
        <f>SpellNumber($E$2,BB23)</f>
        <v>INR Zero Only</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1" ht="15"/>
    <row r="2122" ht="15"/>
    <row r="2123" ht="15"/>
    <row r="2124" ht="15"/>
    <row r="2125" ht="15"/>
    <row r="2126" ht="15"/>
    <row r="2127" ht="15"/>
    <row r="2129" ht="15"/>
    <row r="2130" ht="15"/>
    <row r="2131" ht="15"/>
    <row r="2132" ht="15"/>
    <row r="2133" ht="15"/>
    <row r="2134" ht="15"/>
    <row r="2135" ht="15"/>
  </sheetData>
  <sheetProtection password="8F23" sheet="1"/>
  <mergeCells count="12">
    <mergeCell ref="D16:BC16"/>
    <mergeCell ref="D18:BC18"/>
    <mergeCell ref="D20:BC20"/>
    <mergeCell ref="C24:BC24"/>
    <mergeCell ref="A1:L1"/>
    <mergeCell ref="A4:BC4"/>
    <mergeCell ref="A5:BC5"/>
    <mergeCell ref="A6:BC6"/>
    <mergeCell ref="A7:BC7"/>
    <mergeCell ref="A9:BC9"/>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
      <formula1>IF(E23="Select",-1,IF(E23="At Par",0,0))</formula1>
      <formula2>IF(E23="Select",-1,IF(E23="At Par",0,0.99))</formula2>
    </dataValidation>
    <dataValidation type="list" allowBlank="1" showErrorMessage="1" sqref="E2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IF(#REF!&lt;&gt;"Select",99.9,0)</formula2>
    </dataValidation>
    <dataValidation allowBlank="1" showInputMessage="1" showErrorMessage="1" promptTitle="Units" prompt="Please enter Units in text" sqref="D13:E13 D15:E15 D17:E17 D19:E19 D21:E21">
      <formula1>0</formula1>
      <formula2>0</formula2>
    </dataValidation>
    <dataValidation type="decimal" allowBlank="1" showInputMessage="1" showErrorMessage="1" promptTitle="Quantity" prompt="Please enter the Quantity for this item. " errorTitle="Invalid Entry" error="Only Numeric Values are allowed. " sqref="F13 F15 F17 F19 F21">
      <formula1>0</formula1>
      <formula2>999999999999999</formula2>
    </dataValidation>
    <dataValidation type="list" allowBlank="1" showErrorMessage="1" sqref="K13 D14 K15 D16 K17 D18 K19 K21 D2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13 G15:H15 G17:H17 G19:H19 G21:H21">
      <formula1>0</formula1>
      <formula2>999999999999999</formula2>
    </dataValidation>
    <dataValidation allowBlank="1" showInputMessage="1" showErrorMessage="1" promptTitle="Addition / Deduction" prompt="Please Choose the correct One" sqref="J13 J15 J17 J19 J21">
      <formula1>0</formula1>
      <formula2>0</formula2>
    </dataValidation>
    <dataValidation type="list" showErrorMessage="1" sqref="I13 I15 I17 I19 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3 N15:O15 N17:O17 N19:O19 N21: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R15 R17 R19 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5 Q17 Q19 Q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 M15 M17 M19 M21">
      <formula1>0</formula1>
      <formula2>999999999999999</formula2>
    </dataValidation>
    <dataValidation type="list" allowBlank="1" showInputMessage="1" showErrorMessage="1" sqref="L19 L13 L14 L15 L16 L17 L18 L21 L2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1">
      <formula1>0</formula1>
      <formula2>0</formula2>
    </dataValidation>
    <dataValidation type="decimal" allowBlank="1" showErrorMessage="1" errorTitle="Invalid Entry" error="Only Numeric Values are allowed. " sqref="A13:A21">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5" t="s">
        <v>38</v>
      </c>
      <c r="F6" s="65"/>
      <c r="G6" s="65"/>
      <c r="H6" s="65"/>
      <c r="I6" s="65"/>
      <c r="J6" s="65"/>
      <c r="K6" s="65"/>
    </row>
    <row r="7" spans="5:11" ht="14.25">
      <c r="E7" s="66"/>
      <c r="F7" s="66"/>
      <c r="G7" s="66"/>
      <c r="H7" s="66"/>
      <c r="I7" s="66"/>
      <c r="J7" s="66"/>
      <c r="K7" s="66"/>
    </row>
    <row r="8" spans="5:11" ht="14.25">
      <c r="E8" s="66"/>
      <c r="F8" s="66"/>
      <c r="G8" s="66"/>
      <c r="H8" s="66"/>
      <c r="I8" s="66"/>
      <c r="J8" s="66"/>
      <c r="K8" s="66"/>
    </row>
    <row r="9" spans="5:11" ht="14.25">
      <c r="E9" s="66"/>
      <c r="F9" s="66"/>
      <c r="G9" s="66"/>
      <c r="H9" s="66"/>
      <c r="I9" s="66"/>
      <c r="J9" s="66"/>
      <c r="K9" s="66"/>
    </row>
    <row r="10" spans="5:11" ht="14.25">
      <c r="E10" s="66"/>
      <c r="F10" s="66"/>
      <c r="G10" s="66"/>
      <c r="H10" s="66"/>
      <c r="I10" s="66"/>
      <c r="J10" s="66"/>
      <c r="K10" s="66"/>
    </row>
    <row r="11" spans="5:11" ht="14.25">
      <c r="E11" s="66"/>
      <c r="F11" s="66"/>
      <c r="G11" s="66"/>
      <c r="H11" s="66"/>
      <c r="I11" s="66"/>
      <c r="J11" s="66"/>
      <c r="K11" s="66"/>
    </row>
    <row r="12" spans="5:11" ht="14.25">
      <c r="E12" s="66"/>
      <c r="F12" s="66"/>
      <c r="G12" s="66"/>
      <c r="H12" s="66"/>
      <c r="I12" s="66"/>
      <c r="J12" s="66"/>
      <c r="K12" s="66"/>
    </row>
    <row r="13" spans="5:11" ht="14.25">
      <c r="E13" s="66"/>
      <c r="F13" s="66"/>
      <c r="G13" s="66"/>
      <c r="H13" s="66"/>
      <c r="I13" s="66"/>
      <c r="J13" s="66"/>
      <c r="K13" s="66"/>
    </row>
    <row r="14" spans="5:11" ht="14.25">
      <c r="E14" s="66"/>
      <c r="F14" s="66"/>
      <c r="G14" s="66"/>
      <c r="H14" s="66"/>
      <c r="I14" s="66"/>
      <c r="J14" s="66"/>
      <c r="K14" s="6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2021-11-02T07:03:57Z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