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'BoQ1'!$A$1:$BC$29</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<sst xmlns="http://schemas.openxmlformats.org/spreadsheetml/2006/main" count="157" uniqueCount="64">
  <si>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</si>
  <si>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</si>
  <si>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</si>
  <si>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</si>
  <si>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</si>
  <si>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</si>
  <si>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</si>
  <si>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</si>
  <si>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</si>
  <si>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</si>
  <si>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</si>
  <si>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</si>
  <si>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</si>
  <si>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</si>
  <si>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</si>
  <si>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</si>
  <si>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</si>
  <si>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</si>
  <si>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</si>
  <si>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</si>
  <si>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</si>
  <si>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</si>
  <si>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</si>
  <si>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</si>
  <si>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</si>
  <si>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</si>
  <si>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</si>
  <si>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</si>
  <si>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</si>
  <si>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</si>
  <si>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</si>
  <si>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</si>
  <si>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</si>
  <si>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</si>
  <si>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</si>
  <si>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</si>
  <si>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</si>
  <si>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</si>
  <si>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</si>
  <si>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</si>
  <si>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</si>
  <si>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</si>
  <si>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</si>
  <si>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sqm</t>
  </si>
  <si>
    <t>metre</t>
  </si>
  <si>
    <t>Select</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</si>
  <si>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</si>
  <si>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</si>
  <si>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Two or more coats on new work</t>
  </si>
  <si>
    <t>Providing and applying white cement based putty of average thickness 1 mm, of approved brand and manufacturer, over the plastered wall surface to prepare the surface even and smooth complete.</t>
  </si>
  <si>
    <t>Old work (one or more coats)</t>
  </si>
  <si>
    <t>Removing dry or oil bound distemper, water proofing cement paint and the like by scrapping, sand papering and preparing the surface smooth including necessary repairs to scratches etc. complete.</t>
  </si>
  <si>
    <t>One or more coats on old work</t>
  </si>
  <si>
    <t>Contract No:  17/C/D1/2021-22</t>
  </si>
  <si>
    <t>Name of Work: Internal white washing and painting of rooms at hall-9</t>
  </si>
  <si>
    <t>FINISHING</t>
  </si>
  <si>
    <t>Distempering with 1st quality acrylic distemper (ready mixed) having VOC content less than 50 gms/litre, of approved manufacturer, of required shade and colour complete, as per manufacturer's specification.</t>
  </si>
  <si>
    <t>White washing with lime to give an even shade :</t>
  </si>
  <si>
    <t>Old work (two or more coats)</t>
  </si>
  <si>
    <t>Distempering with 1st quality acrylic distember (Ready mix) having VOC content less than 50 grams/ litre  of approved brand and manufacture to give an even shade :</t>
  </si>
  <si>
    <t>Painting with synthetic enamel paint of approved brand and manufacture of required colour to give an even shade :</t>
  </si>
  <si>
    <t>WATER SUPPLY</t>
  </si>
  <si>
    <t>Repainting G.I. pipes and fittings with synthetic enamel white paint with one coat of approved quality :</t>
  </si>
  <si>
    <t>20 mm diameter pipe</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</si>
</sst>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6">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0" fontId="58" fillId="0" borderId="15" xfId="0" applyFont="1" applyFill="1" applyBorder="1" applyAlignment="1">
      <alignment horizontal="right" vertical="top"/>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2" fontId="7" fillId="0" borderId="17" xfId="56" applyNumberFormat="1" applyFont="1" applyFill="1" applyBorder="1" applyAlignment="1" applyProtection="1">
      <alignment horizontal="right" vertical="top"/>
      <protection locked="0"/>
    </xf>
    <xf numFmtId="2" fontId="4" fillId="0" borderId="17" xfId="59" applyNumberFormat="1" applyFont="1" applyFill="1" applyBorder="1" applyAlignment="1">
      <alignment horizontal="right" vertical="top"/>
      <protection/>
    </xf>
    <xf numFmtId="2" fontId="4" fillId="0" borderId="17" xfId="56" applyNumberFormat="1" applyFont="1" applyFill="1" applyBorder="1" applyAlignment="1">
      <alignment horizontal="right" vertical="top"/>
      <protection/>
    </xf>
    <xf numFmtId="2" fontId="7" fillId="33" borderId="17" xfId="56" applyNumberFormat="1" applyFont="1" applyFill="1" applyBorder="1" applyAlignment="1" applyProtection="1">
      <alignment horizontal="right" vertical="top"/>
      <protection locked="0"/>
    </xf>
    <xf numFmtId="0" fontId="7" fillId="0" borderId="17" xfId="56" applyNumberFormat="1" applyFont="1" applyFill="1" applyBorder="1" applyAlignment="1">
      <alignment horizontal="center" vertical="top" wrapText="1"/>
      <protection/>
    </xf>
    <xf numFmtId="0" fontId="7" fillId="0" borderId="18" xfId="56" applyNumberFormat="1" applyFont="1" applyFill="1" applyBorder="1" applyAlignment="1">
      <alignment horizontal="center" vertical="top" wrapText="1"/>
      <protection/>
    </xf>
    <xf numFmtId="2" fontId="7" fillId="0" borderId="19" xfId="56" applyNumberFormat="1" applyFont="1" applyFill="1" applyBorder="1" applyAlignment="1" applyProtection="1">
      <alignment horizontal="right" vertical="top"/>
      <protection locked="0"/>
    </xf>
    <xf numFmtId="0" fontId="7" fillId="0" borderId="16"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0" fontId="4" fillId="0" borderId="21" xfId="59" applyNumberFormat="1" applyFont="1" applyFill="1" applyBorder="1" applyAlignment="1">
      <alignment vertical="top"/>
      <protection/>
    </xf>
    <xf numFmtId="0" fontId="14" fillId="0" borderId="22" xfId="59" applyNumberFormat="1" applyFont="1" applyFill="1" applyBorder="1" applyAlignment="1">
      <alignment vertical="top"/>
      <protection/>
    </xf>
    <xf numFmtId="0" fontId="4" fillId="0" borderId="22" xfId="59" applyNumberFormat="1" applyFont="1" applyFill="1" applyBorder="1" applyAlignment="1">
      <alignment vertical="top"/>
      <protection/>
    </xf>
    <xf numFmtId="2" fontId="7" fillId="34" borderId="17" xfId="56" applyNumberFormat="1" applyFont="1" applyFill="1" applyBorder="1" applyAlignment="1" applyProtection="1">
      <alignment horizontal="right" vertical="top"/>
      <protection locked="0"/>
    </xf>
    <xf numFmtId="2" fontId="7" fillId="34" borderId="17" xfId="56" applyNumberFormat="1" applyFont="1" applyFill="1" applyBorder="1" applyAlignment="1" applyProtection="1">
      <alignment horizontal="right" vertical="top" wrapText="1"/>
      <protection locked="0"/>
    </xf>
    <xf numFmtId="2" fontId="7" fillId="0" borderId="23" xfId="58" applyNumberFormat="1" applyFont="1" applyFill="1" applyBorder="1" applyAlignment="1">
      <alignment horizontal="right" vertical="top"/>
      <protection/>
    </xf>
    <xf numFmtId="2" fontId="7" fillId="0" borderId="17" xfId="59" applyNumberFormat="1" applyFont="1" applyFill="1" applyBorder="1" applyAlignment="1">
      <alignment horizontal="right" vertical="top"/>
      <protection/>
    </xf>
    <xf numFmtId="2" fontId="19" fillId="0" borderId="16" xfId="59" applyNumberFormat="1" applyFont="1" applyFill="1" applyBorder="1" applyAlignment="1">
      <alignment vertical="top"/>
      <protection/>
    </xf>
    <xf numFmtId="2" fontId="14" fillId="0" borderId="24" xfId="59" applyNumberFormat="1" applyFont="1" applyFill="1" applyBorder="1" applyAlignment="1">
      <alignment horizontal="right" vertical="top"/>
      <protection/>
    </xf>
    <xf numFmtId="2" fontId="14" fillId="0" borderId="15" xfId="59" applyNumberFormat="1" applyFont="1" applyFill="1" applyBorder="1" applyAlignment="1">
      <alignment vertical="top"/>
      <protection/>
    </xf>
    <xf numFmtId="0" fontId="4" fillId="0" borderId="17" xfId="59" applyNumberFormat="1" applyFont="1" applyFill="1" applyBorder="1" applyAlignment="1">
      <alignment horizontal="justify" vertical="top" wrapText="1"/>
      <protection/>
    </xf>
    <xf numFmtId="0" fontId="58" fillId="0" borderId="15" xfId="0" applyFont="1" applyFill="1" applyBorder="1" applyAlignment="1">
      <alignment horizontal="left" vertical="top"/>
    </xf>
    <xf numFmtId="0" fontId="58" fillId="0" borderId="15" xfId="0" applyFont="1" applyFill="1" applyBorder="1" applyAlignment="1">
      <alignment horizontal="justify" vertical="top" wrapText="1"/>
    </xf>
    <xf numFmtId="0" fontId="58" fillId="0" borderId="15" xfId="0" applyFont="1" applyFill="1" applyBorder="1" applyAlignment="1">
      <alignment horizontal="center" vertical="top" wrapText="1"/>
    </xf>
    <xf numFmtId="2" fontId="58" fillId="0" borderId="15" xfId="0" applyNumberFormat="1" applyFont="1" applyFill="1" applyBorder="1" applyAlignment="1">
      <alignment vertical="top"/>
    </xf>
    <xf numFmtId="2" fontId="58" fillId="0" borderId="15" xfId="0" applyNumberFormat="1" applyFont="1" applyFill="1" applyBorder="1" applyAlignment="1">
      <alignment horizontal="left" vertical="top"/>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11" fillId="0" borderId="13" xfId="56" applyNumberFormat="1" applyFont="1" applyFill="1" applyBorder="1" applyAlignment="1">
      <alignment horizontal="center" vertical="center" wrapText="1"/>
      <protection/>
    </xf>
    <xf numFmtId="0" fontId="7" fillId="0" borderId="15" xfId="56" applyNumberFormat="1" applyFont="1" applyFill="1" applyBorder="1" applyAlignment="1" applyProtection="1">
      <alignment horizontal="center" vertical="top"/>
      <protection/>
    </xf>
    <xf numFmtId="0" fontId="7" fillId="34" borderId="15" xfId="56" applyNumberFormat="1" applyFont="1" applyFill="1" applyBorder="1" applyAlignment="1" applyProtection="1">
      <alignment horizontal="center" vertical="top"/>
      <protection/>
    </xf>
    <xf numFmtId="0" fontId="7" fillId="35"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xf numFmtId="0" fontId="4" fillId="0" borderId="15" xfId="59" applyNumberFormat="1" applyFont="1" applyFill="1" applyBorder="1" applyAlignment="1">
      <alignment horizontal="justify" vertical="top"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29"/>
  <sheetViews>
    <sheetView showGridLines="0" view="pageBreakPreview" zoomScaleNormal="85" zoomScaleSheetLayoutView="100" zoomScalePageLayoutView="0" workbookViewId="0" topLeftCell="A1">
      <selection activeCell="D22" sqref="D22:BC22"/>
    </sheetView>
  </sheetViews>
  <sheetFormatPr defaultColWidth="9.140625" defaultRowHeight="15"/>
  <cols>
    <col min="1" max="1" width="8.851562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66" t="str">
        <f>B2&amp;" BoQ"</f>
        <v>Percentage BoQ</v>
      </c>
      <c r="B1" s="66"/>
      <c r="C1" s="66"/>
      <c r="D1" s="66"/>
      <c r="E1" s="66"/>
      <c r="F1" s="66"/>
      <c r="G1" s="66"/>
      <c r="H1" s="66"/>
      <c r="I1" s="66"/>
      <c r="J1" s="66"/>
      <c r="K1" s="66"/>
      <c r="L1" s="6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67" t="s">
        <v>42</v>
      </c>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IE4" s="10"/>
      <c r="IF4" s="10"/>
      <c r="IG4" s="10"/>
      <c r="IH4" s="10"/>
      <c r="II4" s="10"/>
    </row>
    <row r="5" spans="1:243" s="9" customFormat="1" ht="30.75" customHeight="1">
      <c r="A5" s="67" t="s">
        <v>54</v>
      </c>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67"/>
      <c r="IE5" s="10"/>
      <c r="IF5" s="10"/>
      <c r="IG5" s="10"/>
      <c r="IH5" s="10"/>
      <c r="II5" s="10"/>
    </row>
    <row r="6" spans="1:243" s="9" customFormat="1" ht="30.75" customHeight="1">
      <c r="A6" s="67" t="s">
        <v>53</v>
      </c>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IE6" s="10"/>
      <c r="IF6" s="10"/>
      <c r="IG6" s="10"/>
      <c r="IH6" s="10"/>
      <c r="II6" s="10"/>
    </row>
    <row r="7" spans="1:243" s="9" customFormat="1" ht="29.25" customHeight="1" hidden="1">
      <c r="A7" s="68" t="s">
        <v>7</v>
      </c>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IE7" s="10"/>
      <c r="IF7" s="10"/>
      <c r="IG7" s="10"/>
      <c r="IH7" s="10"/>
      <c r="II7" s="10"/>
    </row>
    <row r="8" spans="1:243" s="12" customFormat="1" ht="72" customHeight="1">
      <c r="A8" s="11" t="s">
        <v>39</v>
      </c>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IE8" s="13"/>
      <c r="IF8" s="13"/>
      <c r="IG8" s="13"/>
      <c r="IH8" s="13"/>
      <c r="II8" s="13"/>
    </row>
    <row r="9" spans="1:243" s="14" customFormat="1" ht="61.5" customHeight="1">
      <c r="A9" s="69" t="s">
        <v>46</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IE9" s="15"/>
      <c r="IF9" s="15"/>
      <c r="IG9" s="15"/>
      <c r="IH9" s="15"/>
      <c r="II9" s="15"/>
    </row>
    <row r="10" spans="1:243" s="17" customFormat="1" ht="18.75" customHeight="1">
      <c r="A10" s="16" t="s">
        <v>8</v>
      </c>
      <c r="B10" s="16" t="s">
        <v>9</v>
      </c>
      <c r="C10" s="16" t="s">
        <v>9</v>
      </c>
      <c r="D10" s="16" t="s">
        <v>8</v>
      </c>
      <c r="E10" s="16" t="s">
        <v>47</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3.5">
      <c r="A12" s="16">
        <v>1</v>
      </c>
      <c r="B12" s="16">
        <v>2</v>
      </c>
      <c r="C12" s="38">
        <v>3</v>
      </c>
      <c r="D12" s="44">
        <v>4</v>
      </c>
      <c r="E12" s="44">
        <v>5</v>
      </c>
      <c r="F12" s="44">
        <v>6</v>
      </c>
      <c r="G12" s="44">
        <v>7</v>
      </c>
      <c r="H12" s="44">
        <v>8</v>
      </c>
      <c r="I12" s="44">
        <v>9</v>
      </c>
      <c r="J12" s="44">
        <v>10</v>
      </c>
      <c r="K12" s="44">
        <v>11</v>
      </c>
      <c r="L12" s="44">
        <v>12</v>
      </c>
      <c r="M12" s="44">
        <v>13</v>
      </c>
      <c r="N12" s="44">
        <v>14</v>
      </c>
      <c r="O12" s="44">
        <v>15</v>
      </c>
      <c r="P12" s="44">
        <v>16</v>
      </c>
      <c r="Q12" s="44">
        <v>17</v>
      </c>
      <c r="R12" s="44">
        <v>18</v>
      </c>
      <c r="S12" s="44">
        <v>19</v>
      </c>
      <c r="T12" s="44">
        <v>20</v>
      </c>
      <c r="U12" s="44">
        <v>21</v>
      </c>
      <c r="V12" s="44">
        <v>22</v>
      </c>
      <c r="W12" s="44">
        <v>23</v>
      </c>
      <c r="X12" s="44">
        <v>24</v>
      </c>
      <c r="Y12" s="44">
        <v>25</v>
      </c>
      <c r="Z12" s="44">
        <v>26</v>
      </c>
      <c r="AA12" s="44">
        <v>27</v>
      </c>
      <c r="AB12" s="44">
        <v>28</v>
      </c>
      <c r="AC12" s="44">
        <v>29</v>
      </c>
      <c r="AD12" s="44">
        <v>30</v>
      </c>
      <c r="AE12" s="44">
        <v>31</v>
      </c>
      <c r="AF12" s="44">
        <v>32</v>
      </c>
      <c r="AG12" s="44">
        <v>33</v>
      </c>
      <c r="AH12" s="44">
        <v>34</v>
      </c>
      <c r="AI12" s="44">
        <v>35</v>
      </c>
      <c r="AJ12" s="44">
        <v>36</v>
      </c>
      <c r="AK12" s="44">
        <v>37</v>
      </c>
      <c r="AL12" s="44">
        <v>38</v>
      </c>
      <c r="AM12" s="44">
        <v>39</v>
      </c>
      <c r="AN12" s="44">
        <v>40</v>
      </c>
      <c r="AO12" s="44">
        <v>41</v>
      </c>
      <c r="AP12" s="44">
        <v>42</v>
      </c>
      <c r="AQ12" s="44">
        <v>43</v>
      </c>
      <c r="AR12" s="44">
        <v>44</v>
      </c>
      <c r="AS12" s="44">
        <v>45</v>
      </c>
      <c r="AT12" s="44">
        <v>46</v>
      </c>
      <c r="AU12" s="44">
        <v>47</v>
      </c>
      <c r="AV12" s="44">
        <v>48</v>
      </c>
      <c r="AW12" s="44">
        <v>49</v>
      </c>
      <c r="AX12" s="44">
        <v>50</v>
      </c>
      <c r="AY12" s="44">
        <v>51</v>
      </c>
      <c r="AZ12" s="44">
        <v>52</v>
      </c>
      <c r="BA12" s="44">
        <v>7</v>
      </c>
      <c r="BB12" s="45">
        <v>54</v>
      </c>
      <c r="BC12" s="16">
        <v>8</v>
      </c>
      <c r="IE12" s="18"/>
      <c r="IF12" s="18"/>
      <c r="IG12" s="18"/>
      <c r="IH12" s="18"/>
      <c r="II12" s="18"/>
    </row>
    <row r="13" spans="1:243" s="21" customFormat="1" ht="24.75" customHeight="1">
      <c r="A13" s="60">
        <v>1</v>
      </c>
      <c r="B13" s="61" t="s">
        <v>55</v>
      </c>
      <c r="C13" s="34"/>
      <c r="D13" s="70"/>
      <c r="E13" s="70"/>
      <c r="F13" s="70"/>
      <c r="G13" s="70"/>
      <c r="H13" s="70"/>
      <c r="I13" s="70"/>
      <c r="J13" s="70"/>
      <c r="K13" s="70"/>
      <c r="L13" s="70"/>
      <c r="M13" s="70"/>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IA13" s="21">
        <v>1</v>
      </c>
      <c r="IB13" s="21" t="s">
        <v>55</v>
      </c>
      <c r="IE13" s="22"/>
      <c r="IF13" s="22"/>
      <c r="IG13" s="22"/>
      <c r="IH13" s="22"/>
      <c r="II13" s="22"/>
    </row>
    <row r="14" spans="1:243" s="21" customFormat="1" ht="94.5">
      <c r="A14" s="60">
        <v>1.01</v>
      </c>
      <c r="B14" s="61" t="s">
        <v>56</v>
      </c>
      <c r="C14" s="34"/>
      <c r="D14" s="70"/>
      <c r="E14" s="70"/>
      <c r="F14" s="70"/>
      <c r="G14" s="70"/>
      <c r="H14" s="70"/>
      <c r="I14" s="70"/>
      <c r="J14" s="70"/>
      <c r="K14" s="70"/>
      <c r="L14" s="70"/>
      <c r="M14" s="70"/>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IA14" s="21">
        <v>1.01</v>
      </c>
      <c r="IB14" s="21" t="s">
        <v>56</v>
      </c>
      <c r="IE14" s="22"/>
      <c r="IF14" s="22"/>
      <c r="IG14" s="22"/>
      <c r="IH14" s="22"/>
      <c r="II14" s="22"/>
    </row>
    <row r="15" spans="1:243" s="21" customFormat="1" ht="28.5">
      <c r="A15" s="60">
        <v>1.02</v>
      </c>
      <c r="B15" s="61" t="s">
        <v>48</v>
      </c>
      <c r="C15" s="34"/>
      <c r="D15" s="34">
        <v>1500</v>
      </c>
      <c r="E15" s="62" t="s">
        <v>43</v>
      </c>
      <c r="F15" s="63">
        <v>76.41</v>
      </c>
      <c r="G15" s="46"/>
      <c r="H15" s="40"/>
      <c r="I15" s="41" t="s">
        <v>33</v>
      </c>
      <c r="J15" s="42">
        <f aca="true" t="shared" si="0" ref="J14:J26">IF(I15="Less(-)",-1,1)</f>
        <v>1</v>
      </c>
      <c r="K15" s="40" t="s">
        <v>34</v>
      </c>
      <c r="L15" s="40" t="s">
        <v>4</v>
      </c>
      <c r="M15" s="43"/>
      <c r="N15" s="52"/>
      <c r="O15" s="52"/>
      <c r="P15" s="53"/>
      <c r="Q15" s="52"/>
      <c r="R15" s="52"/>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5">
        <f aca="true" t="shared" si="1" ref="BA14:BA26">total_amount_ba($B$2,$D$2,D15,F15,J15,K15,M15)</f>
        <v>114615</v>
      </c>
      <c r="BB15" s="54">
        <f aca="true" t="shared" si="2" ref="BB14:BB26">BA15+SUM(N15:AZ15)</f>
        <v>114615</v>
      </c>
      <c r="BC15" s="59" t="str">
        <f aca="true" t="shared" si="3" ref="BC14:BC26">SpellNumber(L15,BB15)</f>
        <v>INR  One Lakh Fourteen Thousand Six Hundred &amp; Fifteen  Only</v>
      </c>
      <c r="IA15" s="21">
        <v>1.02</v>
      </c>
      <c r="IB15" s="21" t="s">
        <v>48</v>
      </c>
      <c r="ID15" s="21">
        <v>1500</v>
      </c>
      <c r="IE15" s="22" t="s">
        <v>43</v>
      </c>
      <c r="IF15" s="22"/>
      <c r="IG15" s="22"/>
      <c r="IH15" s="22"/>
      <c r="II15" s="22"/>
    </row>
    <row r="16" spans="1:243" s="21" customFormat="1" ht="94.5">
      <c r="A16" s="60">
        <v>1.03</v>
      </c>
      <c r="B16" s="61" t="s">
        <v>49</v>
      </c>
      <c r="C16" s="34"/>
      <c r="D16" s="34">
        <v>300</v>
      </c>
      <c r="E16" s="62" t="s">
        <v>43</v>
      </c>
      <c r="F16" s="63">
        <v>100.97</v>
      </c>
      <c r="G16" s="46"/>
      <c r="H16" s="40"/>
      <c r="I16" s="41" t="s">
        <v>33</v>
      </c>
      <c r="J16" s="42">
        <f t="shared" si="0"/>
        <v>1</v>
      </c>
      <c r="K16" s="40" t="s">
        <v>34</v>
      </c>
      <c r="L16" s="40" t="s">
        <v>4</v>
      </c>
      <c r="M16" s="43"/>
      <c r="N16" s="52"/>
      <c r="O16" s="52"/>
      <c r="P16" s="53"/>
      <c r="Q16" s="52"/>
      <c r="R16" s="52"/>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5">
        <f t="shared" si="1"/>
        <v>30291</v>
      </c>
      <c r="BB16" s="54">
        <f t="shared" si="2"/>
        <v>30291</v>
      </c>
      <c r="BC16" s="59" t="str">
        <f t="shared" si="3"/>
        <v>INR  Thirty Thousand Two Hundred &amp; Ninety One  Only</v>
      </c>
      <c r="IA16" s="21">
        <v>1.03</v>
      </c>
      <c r="IB16" s="21" t="s">
        <v>49</v>
      </c>
      <c r="ID16" s="21">
        <v>300</v>
      </c>
      <c r="IE16" s="22" t="s">
        <v>43</v>
      </c>
      <c r="IF16" s="22"/>
      <c r="IG16" s="22"/>
      <c r="IH16" s="22"/>
      <c r="II16" s="22"/>
    </row>
    <row r="17" spans="1:243" s="21" customFormat="1" ht="31.5">
      <c r="A17" s="60">
        <v>1.04</v>
      </c>
      <c r="B17" s="61" t="s">
        <v>57</v>
      </c>
      <c r="C17" s="34"/>
      <c r="D17" s="70"/>
      <c r="E17" s="70"/>
      <c r="F17" s="70"/>
      <c r="G17" s="70"/>
      <c r="H17" s="70"/>
      <c r="I17" s="70"/>
      <c r="J17" s="70"/>
      <c r="K17" s="70"/>
      <c r="L17" s="70"/>
      <c r="M17" s="70"/>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IA17" s="21">
        <v>1.04</v>
      </c>
      <c r="IB17" s="21" t="s">
        <v>57</v>
      </c>
      <c r="IE17" s="22"/>
      <c r="IF17" s="22"/>
      <c r="IG17" s="22"/>
      <c r="IH17" s="22"/>
      <c r="II17" s="22"/>
    </row>
    <row r="18" spans="1:243" s="21" customFormat="1" ht="42.75">
      <c r="A18" s="60">
        <v>1.05</v>
      </c>
      <c r="B18" s="61" t="s">
        <v>58</v>
      </c>
      <c r="C18" s="34"/>
      <c r="D18" s="34">
        <v>2825</v>
      </c>
      <c r="E18" s="62" t="s">
        <v>43</v>
      </c>
      <c r="F18" s="63">
        <v>14.69</v>
      </c>
      <c r="G18" s="46"/>
      <c r="H18" s="40"/>
      <c r="I18" s="41" t="s">
        <v>33</v>
      </c>
      <c r="J18" s="42">
        <f t="shared" si="0"/>
        <v>1</v>
      </c>
      <c r="K18" s="40" t="s">
        <v>34</v>
      </c>
      <c r="L18" s="40" t="s">
        <v>4</v>
      </c>
      <c r="M18" s="43"/>
      <c r="N18" s="52"/>
      <c r="O18" s="52"/>
      <c r="P18" s="53"/>
      <c r="Q18" s="52"/>
      <c r="R18" s="52"/>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5">
        <f t="shared" si="1"/>
        <v>41499.25</v>
      </c>
      <c r="BB18" s="54">
        <f t="shared" si="2"/>
        <v>41499.25</v>
      </c>
      <c r="BC18" s="59" t="str">
        <f t="shared" si="3"/>
        <v>INR  Forty One Thousand Four Hundred &amp; Ninety Nine  and Paise Twenty Five Only</v>
      </c>
      <c r="IA18" s="21">
        <v>1.05</v>
      </c>
      <c r="IB18" s="21" t="s">
        <v>58</v>
      </c>
      <c r="ID18" s="21">
        <v>2825</v>
      </c>
      <c r="IE18" s="22" t="s">
        <v>43</v>
      </c>
      <c r="IF18" s="22"/>
      <c r="IG18" s="22"/>
      <c r="IH18" s="22"/>
      <c r="II18" s="22"/>
    </row>
    <row r="19" spans="1:243" s="21" customFormat="1" ht="78.75">
      <c r="A19" s="60">
        <v>1.06</v>
      </c>
      <c r="B19" s="61" t="s">
        <v>59</v>
      </c>
      <c r="C19" s="34"/>
      <c r="D19" s="70"/>
      <c r="E19" s="70"/>
      <c r="F19" s="70"/>
      <c r="G19" s="70"/>
      <c r="H19" s="70"/>
      <c r="I19" s="70"/>
      <c r="J19" s="70"/>
      <c r="K19" s="70"/>
      <c r="L19" s="70"/>
      <c r="M19" s="70"/>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c r="IA19" s="21">
        <v>1.06</v>
      </c>
      <c r="IB19" s="21" t="s">
        <v>59</v>
      </c>
      <c r="IE19" s="22"/>
      <c r="IF19" s="22"/>
      <c r="IG19" s="22"/>
      <c r="IH19" s="22"/>
      <c r="II19" s="22"/>
    </row>
    <row r="20" spans="1:243" s="21" customFormat="1" ht="42.75">
      <c r="A20" s="60">
        <v>1.07</v>
      </c>
      <c r="B20" s="61" t="s">
        <v>50</v>
      </c>
      <c r="C20" s="34"/>
      <c r="D20" s="34">
        <v>10425</v>
      </c>
      <c r="E20" s="62" t="s">
        <v>43</v>
      </c>
      <c r="F20" s="63">
        <v>47.61</v>
      </c>
      <c r="G20" s="46"/>
      <c r="H20" s="40"/>
      <c r="I20" s="41" t="s">
        <v>33</v>
      </c>
      <c r="J20" s="42">
        <f t="shared" si="0"/>
        <v>1</v>
      </c>
      <c r="K20" s="40" t="s">
        <v>34</v>
      </c>
      <c r="L20" s="40" t="s">
        <v>4</v>
      </c>
      <c r="M20" s="43"/>
      <c r="N20" s="52"/>
      <c r="O20" s="52"/>
      <c r="P20" s="53"/>
      <c r="Q20" s="52"/>
      <c r="R20" s="52"/>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5">
        <f t="shared" si="1"/>
        <v>496334.25</v>
      </c>
      <c r="BB20" s="54">
        <f t="shared" si="2"/>
        <v>496334.25</v>
      </c>
      <c r="BC20" s="59" t="str">
        <f t="shared" si="3"/>
        <v>INR  Four Lakh Ninety Six Thousand Three Hundred &amp; Thirty Four  and Paise Twenty Five Only</v>
      </c>
      <c r="IA20" s="21">
        <v>1.07</v>
      </c>
      <c r="IB20" s="21" t="s">
        <v>50</v>
      </c>
      <c r="ID20" s="21">
        <v>10425</v>
      </c>
      <c r="IE20" s="22" t="s">
        <v>43</v>
      </c>
      <c r="IF20" s="22"/>
      <c r="IG20" s="22"/>
      <c r="IH20" s="22"/>
      <c r="II20" s="22"/>
    </row>
    <row r="21" spans="1:243" s="21" customFormat="1" ht="94.5">
      <c r="A21" s="60">
        <v>1.08</v>
      </c>
      <c r="B21" s="61" t="s">
        <v>51</v>
      </c>
      <c r="C21" s="34"/>
      <c r="D21" s="34">
        <v>300</v>
      </c>
      <c r="E21" s="62" t="s">
        <v>43</v>
      </c>
      <c r="F21" s="63">
        <v>16.03</v>
      </c>
      <c r="G21" s="46"/>
      <c r="H21" s="40"/>
      <c r="I21" s="41" t="s">
        <v>33</v>
      </c>
      <c r="J21" s="42">
        <f t="shared" si="0"/>
        <v>1</v>
      </c>
      <c r="K21" s="40" t="s">
        <v>34</v>
      </c>
      <c r="L21" s="40" t="s">
        <v>4</v>
      </c>
      <c r="M21" s="43"/>
      <c r="N21" s="52"/>
      <c r="O21" s="52"/>
      <c r="P21" s="53"/>
      <c r="Q21" s="52"/>
      <c r="R21" s="52"/>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5">
        <f t="shared" si="1"/>
        <v>4809</v>
      </c>
      <c r="BB21" s="54">
        <f t="shared" si="2"/>
        <v>4809</v>
      </c>
      <c r="BC21" s="59" t="str">
        <f t="shared" si="3"/>
        <v>INR  Four Thousand Eight Hundred &amp; Nine  Only</v>
      </c>
      <c r="IA21" s="21">
        <v>1.08</v>
      </c>
      <c r="IB21" s="21" t="s">
        <v>51</v>
      </c>
      <c r="ID21" s="21">
        <v>300</v>
      </c>
      <c r="IE21" s="22" t="s">
        <v>43</v>
      </c>
      <c r="IF21" s="22"/>
      <c r="IG21" s="22"/>
      <c r="IH21" s="22"/>
      <c r="II21" s="22"/>
    </row>
    <row r="22" spans="1:243" s="21" customFormat="1" ht="63">
      <c r="A22" s="60">
        <v>1.09</v>
      </c>
      <c r="B22" s="61" t="s">
        <v>60</v>
      </c>
      <c r="C22" s="34"/>
      <c r="D22" s="70"/>
      <c r="E22" s="70"/>
      <c r="F22" s="70"/>
      <c r="G22" s="70"/>
      <c r="H22" s="70"/>
      <c r="I22" s="70"/>
      <c r="J22" s="70"/>
      <c r="K22" s="70"/>
      <c r="L22" s="70"/>
      <c r="M22" s="70"/>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1"/>
      <c r="IA22" s="21">
        <v>1.09</v>
      </c>
      <c r="IB22" s="21" t="s">
        <v>60</v>
      </c>
      <c r="IE22" s="22"/>
      <c r="IF22" s="22"/>
      <c r="IG22" s="22"/>
      <c r="IH22" s="22"/>
      <c r="II22" s="22"/>
    </row>
    <row r="23" spans="1:243" s="21" customFormat="1" ht="42.75">
      <c r="A23" s="64">
        <v>1.1</v>
      </c>
      <c r="B23" s="61" t="s">
        <v>52</v>
      </c>
      <c r="C23" s="34"/>
      <c r="D23" s="34">
        <v>4786</v>
      </c>
      <c r="E23" s="62" t="s">
        <v>43</v>
      </c>
      <c r="F23" s="63">
        <v>70.1</v>
      </c>
      <c r="G23" s="46"/>
      <c r="H23" s="40"/>
      <c r="I23" s="41" t="s">
        <v>33</v>
      </c>
      <c r="J23" s="42">
        <f t="shared" si="0"/>
        <v>1</v>
      </c>
      <c r="K23" s="40" t="s">
        <v>34</v>
      </c>
      <c r="L23" s="40" t="s">
        <v>4</v>
      </c>
      <c r="M23" s="43"/>
      <c r="N23" s="52"/>
      <c r="O23" s="52"/>
      <c r="P23" s="53"/>
      <c r="Q23" s="52"/>
      <c r="R23" s="52"/>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5">
        <f t="shared" si="1"/>
        <v>335498.6</v>
      </c>
      <c r="BB23" s="54">
        <f t="shared" si="2"/>
        <v>335498.6</v>
      </c>
      <c r="BC23" s="59" t="str">
        <f t="shared" si="3"/>
        <v>INR  Three Lakh Thirty Five Thousand Four Hundred &amp; Ninety Eight  and Paise Sixty Only</v>
      </c>
      <c r="IA23" s="21">
        <v>1.1</v>
      </c>
      <c r="IB23" s="21" t="s">
        <v>52</v>
      </c>
      <c r="ID23" s="21">
        <v>4786</v>
      </c>
      <c r="IE23" s="22" t="s">
        <v>43</v>
      </c>
      <c r="IF23" s="22"/>
      <c r="IG23" s="22"/>
      <c r="IH23" s="22"/>
      <c r="II23" s="22"/>
    </row>
    <row r="24" spans="1:243" s="21" customFormat="1" ht="15.75">
      <c r="A24" s="60">
        <v>2</v>
      </c>
      <c r="B24" s="61" t="s">
        <v>61</v>
      </c>
      <c r="C24" s="34"/>
      <c r="D24" s="70"/>
      <c r="E24" s="70"/>
      <c r="F24" s="70"/>
      <c r="G24" s="70"/>
      <c r="H24" s="70"/>
      <c r="I24" s="70"/>
      <c r="J24" s="70"/>
      <c r="K24" s="70"/>
      <c r="L24" s="70"/>
      <c r="M24" s="70"/>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IA24" s="21">
        <v>2</v>
      </c>
      <c r="IB24" s="21" t="s">
        <v>61</v>
      </c>
      <c r="IE24" s="22"/>
      <c r="IF24" s="22"/>
      <c r="IG24" s="22"/>
      <c r="IH24" s="22"/>
      <c r="II24" s="22"/>
    </row>
    <row r="25" spans="1:243" s="21" customFormat="1" ht="47.25">
      <c r="A25" s="60">
        <v>2.01</v>
      </c>
      <c r="B25" s="61" t="s">
        <v>62</v>
      </c>
      <c r="C25" s="34"/>
      <c r="D25" s="70"/>
      <c r="E25" s="70"/>
      <c r="F25" s="70"/>
      <c r="G25" s="70"/>
      <c r="H25" s="70"/>
      <c r="I25" s="70"/>
      <c r="J25" s="70"/>
      <c r="K25" s="70"/>
      <c r="L25" s="70"/>
      <c r="M25" s="70"/>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IA25" s="21">
        <v>2.01</v>
      </c>
      <c r="IB25" s="21" t="s">
        <v>62</v>
      </c>
      <c r="IE25" s="22"/>
      <c r="IF25" s="22"/>
      <c r="IG25" s="22"/>
      <c r="IH25" s="22"/>
      <c r="II25" s="22"/>
    </row>
    <row r="26" spans="1:243" s="21" customFormat="1" ht="33" customHeight="1">
      <c r="A26" s="60">
        <v>2.02</v>
      </c>
      <c r="B26" s="61" t="s">
        <v>63</v>
      </c>
      <c r="C26" s="34"/>
      <c r="D26" s="34">
        <v>809</v>
      </c>
      <c r="E26" s="62" t="s">
        <v>44</v>
      </c>
      <c r="F26" s="63">
        <v>7.8</v>
      </c>
      <c r="G26" s="46"/>
      <c r="H26" s="40"/>
      <c r="I26" s="41" t="s">
        <v>33</v>
      </c>
      <c r="J26" s="42">
        <f t="shared" si="0"/>
        <v>1</v>
      </c>
      <c r="K26" s="40" t="s">
        <v>34</v>
      </c>
      <c r="L26" s="40" t="s">
        <v>4</v>
      </c>
      <c r="M26" s="43"/>
      <c r="N26" s="52"/>
      <c r="O26" s="52"/>
      <c r="P26" s="53"/>
      <c r="Q26" s="52"/>
      <c r="R26" s="52"/>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5">
        <f t="shared" si="1"/>
        <v>6310.2</v>
      </c>
      <c r="BB26" s="54">
        <f t="shared" si="2"/>
        <v>6310.2</v>
      </c>
      <c r="BC26" s="59" t="str">
        <f t="shared" si="3"/>
        <v>INR  Six Thousand Three Hundred &amp; Ten  and Paise Twenty Only</v>
      </c>
      <c r="IA26" s="21">
        <v>2.02</v>
      </c>
      <c r="IB26" s="21" t="s">
        <v>63</v>
      </c>
      <c r="ID26" s="21">
        <v>809</v>
      </c>
      <c r="IE26" s="22" t="s">
        <v>44</v>
      </c>
      <c r="IF26" s="22"/>
      <c r="IG26" s="22"/>
      <c r="IH26" s="22"/>
      <c r="II26" s="22"/>
    </row>
    <row r="27" spans="1:55" ht="42.75">
      <c r="A27" s="47" t="s">
        <v>35</v>
      </c>
      <c r="B27" s="48"/>
      <c r="C27" s="49"/>
      <c r="D27" s="35"/>
      <c r="E27" s="35"/>
      <c r="F27" s="35"/>
      <c r="G27" s="35"/>
      <c r="H27" s="50"/>
      <c r="I27" s="50"/>
      <c r="J27" s="50"/>
      <c r="K27" s="50"/>
      <c r="L27" s="5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58">
        <f>SUM(BA13:BA26)</f>
        <v>1029357.3</v>
      </c>
      <c r="BB27" s="58">
        <f>SUM(BB13:BB26)</f>
        <v>1029357.3</v>
      </c>
      <c r="BC27" s="75" t="str">
        <f>SpellNumber($E$2,BB27)</f>
        <v>INR  Ten Lakh Twenty Nine Thousand Three Hundred &amp; Fifty Seven  and Paise Thirty Only</v>
      </c>
    </row>
    <row r="28" spans="1:55" ht="46.5" customHeight="1">
      <c r="A28" s="24" t="s">
        <v>36</v>
      </c>
      <c r="B28" s="25"/>
      <c r="C28" s="26"/>
      <c r="D28" s="27"/>
      <c r="E28" s="36" t="s">
        <v>45</v>
      </c>
      <c r="F28" s="37"/>
      <c r="G28" s="28"/>
      <c r="H28" s="29"/>
      <c r="I28" s="29"/>
      <c r="J28" s="29"/>
      <c r="K28" s="30"/>
      <c r="L28" s="31"/>
      <c r="M28" s="32"/>
      <c r="N28" s="33"/>
      <c r="O28" s="21"/>
      <c r="P28" s="21"/>
      <c r="Q28" s="21"/>
      <c r="R28" s="21"/>
      <c r="S28" s="21"/>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56">
        <f>IF(ISBLANK(F28),0,IF(E28="Excess (+)",ROUND(BA27+(BA27*F28),2),IF(E28="Less (-)",ROUND(BA27+(BA27*F28*(-1)),2),IF(E28="At Par",BA27,0))))</f>
        <v>0</v>
      </c>
      <c r="BB28" s="57">
        <f>ROUND(BA28,0)</f>
        <v>0</v>
      </c>
      <c r="BC28" s="39" t="str">
        <f>SpellNumber($E$2,BB28)</f>
        <v>INR Zero Only</v>
      </c>
    </row>
    <row r="29" spans="1:55" ht="45.75" customHeight="1">
      <c r="A29" s="23" t="s">
        <v>37</v>
      </c>
      <c r="B29" s="23"/>
      <c r="C29" s="65" t="str">
        <f>SpellNumber($E$2,BB28)</f>
        <v>INR Zero Only</v>
      </c>
      <c r="D29" s="65"/>
      <c r="E29" s="65"/>
      <c r="F29" s="65"/>
      <c r="G29" s="65"/>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c r="AZ29" s="65"/>
      <c r="BA29" s="65"/>
      <c r="BB29" s="65"/>
      <c r="BC29" s="65"/>
    </row>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6" ht="15"/>
    <row r="1797" ht="15"/>
    <row r="1798" ht="15"/>
    <row r="1799" ht="15"/>
    <row r="1801" ht="15"/>
    <row r="1802" ht="15"/>
    <row r="1803" ht="15"/>
    <row r="1804" ht="15"/>
    <row r="1805" ht="15"/>
    <row r="1806" ht="15"/>
    <row r="1808" ht="15"/>
    <row r="1809" ht="15"/>
    <row r="1810" ht="15"/>
    <row r="1811" ht="15"/>
    <row r="1813" ht="15"/>
    <row r="1814" ht="15"/>
    <row r="1815" ht="15"/>
    <row r="1817" ht="15"/>
    <row r="1818" ht="15"/>
    <row r="1819" ht="15"/>
    <row r="1820" ht="15"/>
    <row r="1821" ht="15"/>
    <row r="1822" ht="15"/>
    <row r="1823" ht="15"/>
    <row r="1825" ht="15"/>
    <row r="1826" ht="15"/>
    <row r="1827" ht="15"/>
    <row r="1828" ht="15"/>
    <row r="1829" ht="15"/>
    <row r="1830" ht="15"/>
  </sheetData>
  <sheetProtection password="8F23" sheet="1"/>
  <mergeCells count="15">
    <mergeCell ref="D17:BC17"/>
    <mergeCell ref="D19:BC19"/>
    <mergeCell ref="D22:BC22"/>
    <mergeCell ref="D24:BC24"/>
    <mergeCell ref="D25:BC25"/>
    <mergeCell ref="C29:BC29"/>
    <mergeCell ref="A1:L1"/>
    <mergeCell ref="A4:BC4"/>
    <mergeCell ref="A5:BC5"/>
    <mergeCell ref="A6:BC6"/>
    <mergeCell ref="A7:BC7"/>
    <mergeCell ref="A9:BC9"/>
    <mergeCell ref="D13:BC13"/>
    <mergeCell ref="B8:BC8"/>
    <mergeCell ref="D14:BC14"/>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8">
      <formula1>IF(E28="Select",-1,IF(E28="At Par",0,0))</formula1>
      <formula2>IF(E28="Select",-1,IF(E28="At Par",0,0.99))</formula2>
    </dataValidation>
    <dataValidation type="list" allowBlank="1" showErrorMessage="1" sqref="E28">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8">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8">
      <formula1>0</formula1>
      <formula2>IF(#REF!&lt;&gt;"Select",99.9,0)</formula2>
    </dataValidation>
    <dataValidation type="list" allowBlank="1" showInputMessage="1" showErrorMessage="1" sqref="L23 L24 L13 L14 L15 L16 L17 L18 L19 L20 L21 L22 L26 L25">
      <formula1>"INR"</formula1>
    </dataValidation>
    <dataValidation allowBlank="1" showInputMessage="1" showErrorMessage="1" promptTitle="Units" prompt="Please enter Units in text" sqref="D15:E16 D18:E18 D20:E21 D23:E23 D26:E26">
      <formula1>0</formula1>
      <formula2>0</formula2>
    </dataValidation>
    <dataValidation type="decimal" allowBlank="1" showInputMessage="1" showErrorMessage="1" promptTitle="Quantity" prompt="Please enter the Quantity for this item. " errorTitle="Invalid Entry" error="Only Numeric Values are allowed. " sqref="F15:F16 F18 F20:F21 F23 F26">
      <formula1>0</formula1>
      <formula2>999999999999999</formula2>
    </dataValidation>
    <dataValidation type="list" allowBlank="1" showErrorMessage="1" sqref="D13:D14 K15:K16 D17 K18 D19 K20:K21 D22 K23 D24:D25 K26">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5:H16 G18:H18 G20:H21 G23:H23 G26:H26">
      <formula1>0</formula1>
      <formula2>999999999999999</formula2>
    </dataValidation>
    <dataValidation allowBlank="1" showInputMessage="1" showErrorMessage="1" promptTitle="Addition / Deduction" prompt="Please Choose the correct One" sqref="J15:J16 J18 J20:J21 J23 J26">
      <formula1>0</formula1>
      <formula2>0</formula2>
    </dataValidation>
    <dataValidation type="list" showErrorMessage="1" sqref="I15:I16 I18 I20:I21 I23 I26">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6 N18:O18 N20:O21 N23:O23 N26:O2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R16 R18 R20:R21 R23 R2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Q16 Q18 Q20:Q21 Q23 Q26">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M16 M18 M20:M21 M23 M26">
      <formula1>0</formula1>
      <formula2>999999999999999</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26">
      <formula1>0</formula1>
      <formula2>0</formula2>
    </dataValidation>
    <dataValidation type="decimal" allowBlank="1" showErrorMessage="1" errorTitle="Invalid Entry" error="Only Numeric Values are allowed. " sqref="A13:A26">
      <formula1>0</formula1>
      <formula2>999999999999999</formula2>
    </dataValidation>
  </dataValidations>
  <printOptions/>
  <pageMargins left="0.45" right="0.2" top="0.75" bottom="0.75" header="0.511805555555556" footer="0.511805555555556"/>
  <pageSetup horizontalDpi="300" verticalDpi="300" orientation="landscape" paperSize="9" scale="67"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4.25">
      <c r="E6" s="73" t="s">
        <v>38</v>
      </c>
      <c r="F6" s="73"/>
      <c r="G6" s="73"/>
      <c r="H6" s="73"/>
      <c r="I6" s="73"/>
      <c r="J6" s="73"/>
      <c r="K6" s="73"/>
    </row>
    <row r="7" spans="5:11" ht="14.25">
      <c r="E7" s="74"/>
      <c r="F7" s="74"/>
      <c r="G7" s="74"/>
      <c r="H7" s="74"/>
      <c r="I7" s="74"/>
      <c r="J7" s="74"/>
      <c r="K7" s="74"/>
    </row>
    <row r="8" spans="5:11" ht="14.25">
      <c r="E8" s="74"/>
      <c r="F8" s="74"/>
      <c r="G8" s="74"/>
      <c r="H8" s="74"/>
      <c r="I8" s="74"/>
      <c r="J8" s="74"/>
      <c r="K8" s="74"/>
    </row>
    <row r="9" spans="5:11" ht="14.25">
      <c r="E9" s="74"/>
      <c r="F9" s="74"/>
      <c r="G9" s="74"/>
      <c r="H9" s="74"/>
      <c r="I9" s="74"/>
      <c r="J9" s="74"/>
      <c r="K9" s="74"/>
    </row>
    <row r="10" spans="5:11" ht="14.25">
      <c r="E10" s="74"/>
      <c r="F10" s="74"/>
      <c r="G10" s="74"/>
      <c r="H10" s="74"/>
      <c r="I10" s="74"/>
      <c r="J10" s="74"/>
      <c r="K10" s="74"/>
    </row>
    <row r="11" spans="5:11" ht="14.25">
      <c r="E11" s="74"/>
      <c r="F11" s="74"/>
      <c r="G11" s="74"/>
      <c r="H11" s="74"/>
      <c r="I11" s="74"/>
      <c r="J11" s="74"/>
      <c r="K11" s="74"/>
    </row>
    <row r="12" spans="5:11" ht="14.25">
      <c r="E12" s="74"/>
      <c r="F12" s="74"/>
      <c r="G12" s="74"/>
      <c r="H12" s="74"/>
      <c r="I12" s="74"/>
      <c r="J12" s="74"/>
      <c r="K12" s="74"/>
    </row>
    <row r="13" spans="5:11" ht="14.25">
      <c r="E13" s="74"/>
      <c r="F13" s="74"/>
      <c r="G13" s="74"/>
      <c r="H13" s="74"/>
      <c r="I13" s="74"/>
      <c r="J13" s="74"/>
      <c r="K13" s="74"/>
    </row>
    <row r="14" spans="5:11" ht="14.25">
      <c r="E14" s="74"/>
      <c r="F14" s="74"/>
      <c r="G14" s="74"/>
      <c r="H14" s="74"/>
      <c r="I14" s="74"/>
      <c r="J14" s="74"/>
      <c r="K14" s="7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2019-03-01T13:08:24Z</cp:lastPrinted>
  <dcterms:created xsi:type="dcterms:W3CDTF">2009-01-30T06:42:42Z</dcterms:created>
  <dcterms:modified xsi:type="dcterms:W3CDTF">2021-09-21T05:48:20Z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