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'BoQ1'!$A$11:$BC$68</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'BoQ1'!$A$1:$BC$68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<sst xmlns="http://schemas.openxmlformats.org/spreadsheetml/2006/main" count="452" uniqueCount="167">
  <si>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</si>
  <si>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</si>
  <si>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</si>
  <si>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</si>
  <si>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</si>
  <si>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</si>
  <si>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</si>
  <si>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</si>
  <si>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</si>
  <si>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</si>
  <si>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</si>
  <si>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</si>
  <si>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</si>
  <si>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</si>
  <si>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</si>
  <si>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</si>
  <si>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</si>
  <si>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</si>
  <si>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</si>
  <si>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</si>
  <si>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</si>
  <si>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</si>
  <si>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</si>
  <si>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</si>
  <si>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</si>
  <si>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</si>
  <si>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</si>
  <si>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</si>
  <si>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</si>
  <si>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</si>
  <si>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</si>
  <si>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</si>
  <si>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</si>
  <si>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</si>
  <si>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</si>
  <si>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</si>
  <si>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</si>
  <si>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</si>
  <si>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</si>
  <si>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</si>
  <si>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</si>
  <si>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</si>
  <si>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</si>
  <si>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</si>
  <si>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</si>
  <si>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</si>
  <si>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</si>
  <si>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</si>
  <si>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</si>
  <si>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</si>
  <si>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</si>
  <si>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</si>
  <si>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</si>
  <si>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</si>
  <si>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</si>
  <si>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</si>
  <si>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</si>
  <si>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</si>
  <si>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</si>
  <si>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</si>
  <si>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</si>
  <si>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</si>
  <si>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</si>
  <si>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</si>
  <si>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cum</t>
  </si>
  <si>
    <t>each</t>
  </si>
  <si>
    <t>kg</t>
  </si>
  <si>
    <r>
      <t xml:space="preserve">TOTAL AMOUNT  
           in
     </t>
    </r>
    <r>
      <rPr>
        <b/>
        <sz val="11"/>
        <color indexed="10"/>
        <rFont val="Arial"/>
        <family val="2"/>
      </rPr>
      <t xml:space="preserve"> Rs.      P</t>
    </r>
  </si>
  <si>
    <t>MASONRY WORK</t>
  </si>
  <si>
    <t>ROOFING</t>
  </si>
  <si>
    <t>metre</t>
  </si>
  <si>
    <t>Tender Inviting Authority: Superintending Engineer, IWD, IIT, Kanpur</t>
  </si>
  <si>
    <t>WOOD AND PVC WORK</t>
  </si>
  <si>
    <t>Painting with synthetic enamel paint of approved brand and manufacture of required colour to give an even shade :</t>
  </si>
  <si>
    <t>Two or more coats on new work over an under coat of suitable shade with ordinary paint of approved brand and manufacture</t>
  </si>
  <si>
    <t>WATER SUPPLY</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</si>
  <si>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</si>
  <si>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</si>
  <si>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</si>
  <si>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</si>
  <si>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</si>
  <si>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</si>
  <si>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</si>
  <si>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</si>
  <si>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</si>
  <si>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</si>
  <si>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</si>
  <si>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</si>
  <si>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</si>
  <si>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</si>
  <si>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</si>
  <si>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</si>
  <si>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</si>
  <si>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</si>
  <si>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</si>
  <si>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</si>
  <si>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</si>
  <si>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</si>
  <si>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</si>
  <si>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</si>
  <si>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</si>
  <si>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</si>
  <si>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</si>
  <si>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</si>
  <si>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</si>
  <si>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</si>
  <si>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</si>
  <si>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</si>
  <si>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</si>
  <si>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</si>
  <si>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</si>
  <si>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</si>
  <si>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</si>
  <si>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</si>
  <si>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</si>
  <si>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</si>
  <si>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</si>
  <si>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</si>
  <si>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</si>
  <si>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</si>
  <si>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CONCRETE WORK</t>
  </si>
  <si>
    <t>Brick work with common burnt clay F.P.S. (non modular) bricks of class designation 7.5 in superstructure above plinth level up to floor V level in all shapes and sizes in :</t>
  </si>
  <si>
    <t>Cement mortar 1:6 (1 cement : 6 coarse sand)</t>
  </si>
  <si>
    <t>STEEL WORK</t>
  </si>
  <si>
    <t>FLOORING</t>
  </si>
  <si>
    <t>15 mm cement plaster on rough side of single or half brick wall of mix:</t>
  </si>
  <si>
    <t>1:6 (1 cement: 6 coarse sand)</t>
  </si>
  <si>
    <t>Name of Work: Providing Shed for Machine Installation for Hammer Instrument near Block-B of Old SAC.</t>
  </si>
  <si>
    <t>EARTH WORK</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</si>
  <si>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</si>
  <si>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</si>
  <si>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Filling available excavated earth (excluding rock) in trenches, plinth, sides of foundations etc. in layers not exceeding 20cm in depth, consolidating each deposited layer by ramming and watering, lead up to 50 m and lift upto 1.5 m.</t>
  </si>
  <si>
    <t>Providing and laying damp-proof course 40mm
 thick with cement concrete 1:2:4 (1 cement : 2
 coarse sand derived from natural sources): 4
 graded   stone   aggregate 12.5mm   nominal
 size derived from natural sources)</t>
  </si>
  <si>
    <t>Providing &amp; applying a coat of residual petroleum bitumen of grade of VG-10 of approved quality using 1.7kg per square metre on damp proof course after cleaning the surface with brushes and finally with apiece of cloth lightly soaked in kerosene oil.</t>
  </si>
  <si>
    <t>Making plinth protection 50mm thick of cement
 concrete 1:3:6 (1 cement : 3 coarse sand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</si>
  <si>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Brick work with common burnt clay F.P.S. (non modular) bricks of class designation 7.5 in foundation and plinth in:</t>
  </si>
  <si>
    <t>Brick edging 7cm wide 11.4 cm deep to plinth protection with common burnt clay F.P.S. (non modular) bricks of class designation 7.5 including grouting with cement mortar 1:4 (1 cement : 4 fine sand).</t>
  </si>
  <si>
    <t>Providing and fixing hard drawn steel wire fabric 75x25 mm mesh of weight not less than 7.75 Kg per sqm to window frames etc. including 62x19 mm beading of second class teak wood and priming coat with approved steel primer all complete.</t>
  </si>
  <si>
    <t>Structural steel work riveted, bolted or welded in built up sections, trusses and framed work, including cutting, hoisting, fixing in position and applying a priming coat of approved steel primer all complete.</t>
  </si>
  <si>
    <t>Providing and fixing 1 mm thick M.S. sheet sliding-shutters, with frame and diagonal braces of 40x40x6 mm angle iron, 3 mm M.S. gusset plates at the junctions and corners, 25 mm dia pulley, 40x40x6 mm angle and T- iron guide at the top and bottom respectively, including applying a priming coat of approved steel primer</t>
  </si>
  <si>
    <t>Brick on edge flooring with bricks of class designation 7.5 on a bed of 12 mm cement mortar, including filling the joints with same mortar, with common burnt clay non modular bricks:</t>
  </si>
  <si>
    <t>1:6 (1cement : 6 coarse sand)</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</si>
  <si>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</si>
  <si>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</si>
  <si>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Cement plaster skirting up to 30 cm height, with cement mortar 1:3 (1 cement : 3 coarse sand), finished with a floating coat of neat cement.</t>
  </si>
  <si>
    <t>18 mm thick</t>
  </si>
  <si>
    <t>Providing and fixing glass strips in joints of terrazo/ cement concrete floors.</t>
  </si>
  <si>
    <t>40 mm wide and 4 mm thick</t>
  </si>
  <si>
    <t>Providing &amp; fixing UV stabilised fiberglass reinforced plastic sheet roofing up to any pitch, including fixing with polymer coated 'J' or 'L' hooks, bolts &amp; nuts 8mm dia. G.I plain/bitumen washers complete but excluding the cost of purlins, rafters, trusses etc. The sheets shall be manufactured out of 2400 TEX panel rovigs incorporating minimum 0.3% ultra-violet stabiliser in resin system under approximately 2400 psi and hot cured. They shall be of uniform pigmentation and thickness without air pockets and shall conform to IS 10192 and IS 12866.The sheets shall be opaque or translucent, clear or pigmented, textured or smooth as specified.</t>
  </si>
  <si>
    <t>2 mm thick corrugated (2.5" or 4.2" or 6") or step-down (2" or 3" or 6" ) as specified</t>
  </si>
  <si>
    <t>12 mm cement plaster of mix :</t>
  </si>
  <si>
    <t>Finishing walls with Acrylic Smooth exterior paint of required shade :</t>
  </si>
  <si>
    <t>New work (Two or more coat applied @ 1.67 ltr/10 sqm over and including priming coat of exterior primer applied @ 2.20 kg/10 sqm)</t>
  </si>
  <si>
    <t>DRAINAGE</t>
  </si>
  <si>
    <t>Providing, laying and jointing glazed stoneware pipes class SP-1 with stiff mixture of cement mortar in the proportion of 1:1 (1 cement : 1 fine sand) including testing of joints etc. complete :</t>
  </si>
  <si>
    <t>150 mm diameter</t>
  </si>
  <si>
    <t>Providing and laying cement concrete 1:5:10 (1 cement : 5 coarse sand : 10 graded stone aggregate 40 mm nominal size) up to haunches of S.W. pipes including bed concrete as per standard design :</t>
  </si>
  <si>
    <t>150 mm diameter S.W. pipe</t>
  </si>
  <si>
    <t>Constructing brick masonry manhole in cement mortar 1:4 ( 1 cement : 4 coarse sand ) with R.C.C. top slab with 1:1.5:3 mix (1 cement : 1.5 coarse sand (zone-III) : 3 graded stone aggregate 20 mm nominal size), foundation concrete 1:4:8 mix (1 cement : 4 coarse sand (Zone-III) : 8 graded stone aggregate 40 mm nominal size), inside plastering 12 mm thick with cement mortar 1:3 (1 cement : 3 coarse sand) finished with floating coat of neat cement and making channels in cement concrete 1:2:4 (1 cement : 2 coarse sand : 4 graded stone aggregate 20 mm nominal size) finished with a floating coat of neat cement complete as per standard design :</t>
  </si>
  <si>
    <t>Inside size 90x80 cm and 45 cm deep including C.I. cover with frame (light duty) 455x610 mm internal dimensions, total weight of cover and frame to be not less than 38 kg (weight of cover 23 kg and weight of frame 15 kg) :</t>
  </si>
  <si>
    <t>With common burnt clay F.P.S. (non modular) bricks of class designation 7.5</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</si>
  <si>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</si>
  <si>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</si>
  <si>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MINOR CIVIL MAINTENANCE WORK</t>
  </si>
  <si>
    <t xml:space="preserve">"""Providing and laying in position cement concrete of specified grade excluding the cost of centering and shuttering - All work up to plinth level. 
1:5:10 (1 cement : 5 fine sand : 10 graded Brick aggregate 40 mm nominal size).    
""
"
</t>
  </si>
  <si>
    <t>CUM</t>
  </si>
  <si>
    <t>Contract No:   16/Civil/D2/2021-22/01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</si>
</sst>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7">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22" fillId="0" borderId="0" xfId="0" applyFont="1" applyBorder="1" applyAlignment="1">
      <alignment horizontal="center" vertical="center"/>
    </xf>
    <xf numFmtId="0" fontId="0" fillId="0" borderId="0" xfId="0" applyAlignment="1">
      <alignment/>
    </xf>
    <xf numFmtId="0" fontId="4" fillId="0" borderId="0" xfId="56" applyNumberFormat="1" applyFont="1" applyFill="1" applyAlignment="1">
      <alignment vertical="top"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68"/>
  <sheetViews>
    <sheetView showGridLines="0" zoomScale="85" zoomScaleNormal="85" zoomScalePageLayoutView="0" workbookViewId="0" topLeftCell="A1">
      <selection activeCell="A42" sqref="A42"/>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67" t="str">
        <f>B2&amp;" BoQ"</f>
        <v>Percentage BoQ</v>
      </c>
      <c r="B1" s="67"/>
      <c r="C1" s="67"/>
      <c r="D1" s="67"/>
      <c r="E1" s="67"/>
      <c r="F1" s="67"/>
      <c r="G1" s="67"/>
      <c r="H1" s="67"/>
      <c r="I1" s="67"/>
      <c r="J1" s="67"/>
      <c r="K1" s="67"/>
      <c r="L1" s="6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8" t="s">
        <v>71</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10"/>
      <c r="IF4" s="10"/>
      <c r="IG4" s="10"/>
      <c r="IH4" s="10"/>
      <c r="II4" s="10"/>
    </row>
    <row r="5" spans="1:243" s="9" customFormat="1" ht="38.25" customHeight="1">
      <c r="A5" s="68" t="s">
        <v>127</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IE5" s="10"/>
      <c r="IF5" s="10"/>
      <c r="IG5" s="10"/>
      <c r="IH5" s="10"/>
      <c r="II5" s="10"/>
    </row>
    <row r="6" spans="1:243" s="9" customFormat="1" ht="30.75" customHeight="1">
      <c r="A6" s="68" t="s">
        <v>166</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10"/>
      <c r="IF6" s="10"/>
      <c r="IG6" s="10"/>
      <c r="IH6" s="10"/>
      <c r="II6" s="10"/>
    </row>
    <row r="7" spans="1:243" s="9" customFormat="1" ht="29.25" customHeight="1" hidden="1">
      <c r="A7" s="69" t="s">
        <v>7</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IE7" s="10"/>
      <c r="IF7" s="10"/>
      <c r="IG7" s="10"/>
      <c r="IH7" s="10"/>
      <c r="II7" s="10"/>
    </row>
    <row r="8" spans="1:243" s="12" customFormat="1" ht="58.5" customHeight="1">
      <c r="A8" s="11" t="s">
        <v>50</v>
      </c>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IE8" s="13"/>
      <c r="IF8" s="13"/>
      <c r="IG8" s="13"/>
      <c r="IH8" s="13"/>
      <c r="II8" s="13"/>
    </row>
    <row r="9" spans="1:243" s="14" customFormat="1" ht="61.5" customHeight="1">
      <c r="A9" s="65" t="s">
        <v>8</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67</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4" t="s">
        <v>128</v>
      </c>
      <c r="C13" s="39" t="s">
        <v>55</v>
      </c>
      <c r="D13" s="71"/>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3"/>
      <c r="IA13" s="22">
        <v>1</v>
      </c>
      <c r="IB13" s="22" t="s">
        <v>128</v>
      </c>
      <c r="IC13" s="22" t="s">
        <v>55</v>
      </c>
      <c r="IE13" s="23"/>
      <c r="IF13" s="23" t="s">
        <v>34</v>
      </c>
      <c r="IG13" s="23" t="s">
        <v>35</v>
      </c>
      <c r="IH13" s="23">
        <v>10</v>
      </c>
      <c r="II13" s="23" t="s">
        <v>36</v>
      </c>
    </row>
    <row r="14" spans="1:243" s="22" customFormat="1" ht="156.75">
      <c r="A14" s="59">
        <v>1.01</v>
      </c>
      <c r="B14" s="64" t="s">
        <v>129</v>
      </c>
      <c r="C14" s="39" t="s">
        <v>56</v>
      </c>
      <c r="D14" s="71"/>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3"/>
      <c r="IA14" s="22">
        <v>1.01</v>
      </c>
      <c r="IB14" s="22" t="s">
        <v>129</v>
      </c>
      <c r="IC14" s="22" t="s">
        <v>56</v>
      </c>
      <c r="IE14" s="23"/>
      <c r="IF14" s="23" t="s">
        <v>40</v>
      </c>
      <c r="IG14" s="23" t="s">
        <v>35</v>
      </c>
      <c r="IH14" s="23">
        <v>123.223</v>
      </c>
      <c r="II14" s="23" t="s">
        <v>37</v>
      </c>
    </row>
    <row r="15" spans="1:243" s="22" customFormat="1" ht="28.5">
      <c r="A15" s="59">
        <v>1.02</v>
      </c>
      <c r="B15" s="60" t="s">
        <v>130</v>
      </c>
      <c r="C15" s="39" t="s">
        <v>57</v>
      </c>
      <c r="D15" s="61">
        <v>5</v>
      </c>
      <c r="E15" s="62" t="s">
        <v>64</v>
      </c>
      <c r="F15" s="63">
        <v>221.21</v>
      </c>
      <c r="G15" s="40"/>
      <c r="H15" s="24"/>
      <c r="I15" s="47" t="s">
        <v>38</v>
      </c>
      <c r="J15" s="48">
        <f aca="true" t="shared" si="0" ref="J15:J43">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3"/>
      <c r="BA15" s="42">
        <f aca="true" t="shared" si="1" ref="BA15:BA43">ROUND(total_amount_ba($B$2,$D$2,D15,F15,J15,K15,M15),0)</f>
        <v>1106</v>
      </c>
      <c r="BB15" s="54">
        <f aca="true" t="shared" si="2" ref="BB15:BB43">BA15+SUM(N15:AZ15)</f>
        <v>1106</v>
      </c>
      <c r="BC15" s="50" t="str">
        <f aca="true" t="shared" si="3" ref="BC15:BC43">SpellNumber(L15,BB15)</f>
        <v>INR  One Thousand One Hundred &amp; Six  Only</v>
      </c>
      <c r="IA15" s="22">
        <v>1.02</v>
      </c>
      <c r="IB15" s="22" t="s">
        <v>130</v>
      </c>
      <c r="IC15" s="22" t="s">
        <v>57</v>
      </c>
      <c r="ID15" s="22">
        <v>5</v>
      </c>
      <c r="IE15" s="23" t="s">
        <v>64</v>
      </c>
      <c r="IF15" s="23" t="s">
        <v>41</v>
      </c>
      <c r="IG15" s="23" t="s">
        <v>42</v>
      </c>
      <c r="IH15" s="23">
        <v>213</v>
      </c>
      <c r="II15" s="23" t="s">
        <v>37</v>
      </c>
    </row>
    <row r="16" spans="1:243" s="22" customFormat="1" ht="99.75">
      <c r="A16" s="59">
        <v>1.03</v>
      </c>
      <c r="B16" s="64" t="s">
        <v>131</v>
      </c>
      <c r="C16" s="39" t="s">
        <v>76</v>
      </c>
      <c r="D16" s="61">
        <v>5</v>
      </c>
      <c r="E16" s="62" t="s">
        <v>64</v>
      </c>
      <c r="F16" s="63">
        <v>192.59</v>
      </c>
      <c r="G16" s="40"/>
      <c r="H16" s="24"/>
      <c r="I16" s="47" t="s">
        <v>38</v>
      </c>
      <c r="J16" s="48">
        <f t="shared" si="0"/>
        <v>1</v>
      </c>
      <c r="K16" s="24" t="s">
        <v>39</v>
      </c>
      <c r="L16" s="24" t="s">
        <v>4</v>
      </c>
      <c r="M16" s="41"/>
      <c r="N16" s="24"/>
      <c r="O16" s="24"/>
      <c r="P16" s="46"/>
      <c r="Q16" s="24"/>
      <c r="R16" s="24"/>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53"/>
      <c r="BA16" s="42">
        <f t="shared" si="1"/>
        <v>963</v>
      </c>
      <c r="BB16" s="54">
        <f t="shared" si="2"/>
        <v>963</v>
      </c>
      <c r="BC16" s="50" t="str">
        <f t="shared" si="3"/>
        <v>INR  Nine Hundred &amp; Sixty Three  Only</v>
      </c>
      <c r="IA16" s="22">
        <v>1.03</v>
      </c>
      <c r="IB16" s="22" t="s">
        <v>131</v>
      </c>
      <c r="IC16" s="22" t="s">
        <v>76</v>
      </c>
      <c r="ID16" s="22">
        <v>5</v>
      </c>
      <c r="IE16" s="23" t="s">
        <v>64</v>
      </c>
      <c r="IF16" s="23"/>
      <c r="IG16" s="23"/>
      <c r="IH16" s="23"/>
      <c r="II16" s="23"/>
    </row>
    <row r="17" spans="1:243" s="22" customFormat="1" ht="15.75">
      <c r="A17" s="59">
        <v>2</v>
      </c>
      <c r="B17" s="60" t="s">
        <v>120</v>
      </c>
      <c r="C17" s="39" t="s">
        <v>58</v>
      </c>
      <c r="D17" s="71"/>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3"/>
      <c r="IA17" s="22">
        <v>2</v>
      </c>
      <c r="IB17" s="22" t="s">
        <v>120</v>
      </c>
      <c r="IC17" s="22" t="s">
        <v>58</v>
      </c>
      <c r="IE17" s="23"/>
      <c r="IF17" s="23"/>
      <c r="IG17" s="23"/>
      <c r="IH17" s="23"/>
      <c r="II17" s="23"/>
    </row>
    <row r="18" spans="1:243" s="22" customFormat="1" ht="128.25">
      <c r="A18" s="59">
        <v>2.01</v>
      </c>
      <c r="B18" s="60" t="s">
        <v>132</v>
      </c>
      <c r="C18" s="39" t="s">
        <v>77</v>
      </c>
      <c r="D18" s="61">
        <v>3</v>
      </c>
      <c r="E18" s="62" t="s">
        <v>52</v>
      </c>
      <c r="F18" s="63">
        <v>305.04</v>
      </c>
      <c r="G18" s="40"/>
      <c r="H18" s="24"/>
      <c r="I18" s="47" t="s">
        <v>38</v>
      </c>
      <c r="J18" s="48">
        <f t="shared" si="0"/>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3"/>
      <c r="BA18" s="42">
        <f t="shared" si="1"/>
        <v>915</v>
      </c>
      <c r="BB18" s="54">
        <f t="shared" si="2"/>
        <v>915</v>
      </c>
      <c r="BC18" s="50" t="str">
        <f t="shared" si="3"/>
        <v>INR  Nine Hundred &amp; Fifteen  Only</v>
      </c>
      <c r="IA18" s="22">
        <v>2.01</v>
      </c>
      <c r="IB18" s="22" t="s">
        <v>132</v>
      </c>
      <c r="IC18" s="22" t="s">
        <v>77</v>
      </c>
      <c r="ID18" s="22">
        <v>3</v>
      </c>
      <c r="IE18" s="23" t="s">
        <v>52</v>
      </c>
      <c r="IF18" s="23"/>
      <c r="IG18" s="23"/>
      <c r="IH18" s="23"/>
      <c r="II18" s="23"/>
    </row>
    <row r="19" spans="1:243" s="22" customFormat="1" ht="114">
      <c r="A19" s="59">
        <v>2.02</v>
      </c>
      <c r="B19" s="60" t="s">
        <v>133</v>
      </c>
      <c r="C19" s="39" t="s">
        <v>78</v>
      </c>
      <c r="D19" s="61">
        <v>3</v>
      </c>
      <c r="E19" s="62" t="s">
        <v>52</v>
      </c>
      <c r="F19" s="63">
        <v>96.44</v>
      </c>
      <c r="G19" s="40"/>
      <c r="H19" s="24"/>
      <c r="I19" s="47" t="s">
        <v>38</v>
      </c>
      <c r="J19" s="48">
        <f t="shared" si="0"/>
        <v>1</v>
      </c>
      <c r="K19" s="24" t="s">
        <v>39</v>
      </c>
      <c r="L19" s="24" t="s">
        <v>4</v>
      </c>
      <c r="M19" s="41"/>
      <c r="N19" s="24"/>
      <c r="O19" s="24"/>
      <c r="P19" s="46"/>
      <c r="Q19" s="24"/>
      <c r="R19" s="24"/>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53"/>
      <c r="BA19" s="42">
        <f t="shared" si="1"/>
        <v>289</v>
      </c>
      <c r="BB19" s="54">
        <f t="shared" si="2"/>
        <v>289</v>
      </c>
      <c r="BC19" s="50" t="str">
        <f t="shared" si="3"/>
        <v>INR  Two Hundred &amp; Eighty Nine  Only</v>
      </c>
      <c r="IA19" s="22">
        <v>2.02</v>
      </c>
      <c r="IB19" s="22" t="s">
        <v>133</v>
      </c>
      <c r="IC19" s="22" t="s">
        <v>78</v>
      </c>
      <c r="ID19" s="22">
        <v>3</v>
      </c>
      <c r="IE19" s="23" t="s">
        <v>52</v>
      </c>
      <c r="IF19" s="23"/>
      <c r="IG19" s="23"/>
      <c r="IH19" s="23"/>
      <c r="II19" s="23"/>
    </row>
    <row r="20" spans="1:243" s="22" customFormat="1" ht="30.75" customHeight="1">
      <c r="A20" s="59">
        <v>2.03</v>
      </c>
      <c r="B20" s="60" t="s">
        <v>134</v>
      </c>
      <c r="C20" s="39" t="s">
        <v>59</v>
      </c>
      <c r="D20" s="61">
        <v>10</v>
      </c>
      <c r="E20" s="62" t="s">
        <v>52</v>
      </c>
      <c r="F20" s="63">
        <v>538.4</v>
      </c>
      <c r="G20" s="40"/>
      <c r="H20" s="24"/>
      <c r="I20" s="47" t="s">
        <v>38</v>
      </c>
      <c r="J20" s="48">
        <f t="shared" si="0"/>
        <v>1</v>
      </c>
      <c r="K20" s="24" t="s">
        <v>39</v>
      </c>
      <c r="L20" s="24" t="s">
        <v>4</v>
      </c>
      <c r="M20" s="41"/>
      <c r="N20" s="24"/>
      <c r="O20" s="24"/>
      <c r="P20" s="46"/>
      <c r="Q20" s="24"/>
      <c r="R20" s="24"/>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53"/>
      <c r="BA20" s="42">
        <f t="shared" si="1"/>
        <v>5384</v>
      </c>
      <c r="BB20" s="54">
        <f t="shared" si="2"/>
        <v>5384</v>
      </c>
      <c r="BC20" s="50" t="str">
        <f t="shared" si="3"/>
        <v>INR  Five Thousand Three Hundred &amp; Eighty Four  Only</v>
      </c>
      <c r="IA20" s="22">
        <v>2.03</v>
      </c>
      <c r="IB20" s="22" t="s">
        <v>134</v>
      </c>
      <c r="IC20" s="22" t="s">
        <v>59</v>
      </c>
      <c r="ID20" s="22">
        <v>10</v>
      </c>
      <c r="IE20" s="23" t="s">
        <v>52</v>
      </c>
      <c r="IF20" s="23" t="s">
        <v>34</v>
      </c>
      <c r="IG20" s="23" t="s">
        <v>43</v>
      </c>
      <c r="IH20" s="23">
        <v>10</v>
      </c>
      <c r="II20" s="23" t="s">
        <v>37</v>
      </c>
    </row>
    <row r="21" spans="1:243" s="22" customFormat="1" ht="15.75">
      <c r="A21" s="59">
        <v>3</v>
      </c>
      <c r="B21" s="60" t="s">
        <v>68</v>
      </c>
      <c r="C21" s="39" t="s">
        <v>79</v>
      </c>
      <c r="D21" s="71"/>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3"/>
      <c r="IA21" s="22">
        <v>3</v>
      </c>
      <c r="IB21" s="22" t="s">
        <v>68</v>
      </c>
      <c r="IC21" s="22" t="s">
        <v>79</v>
      </c>
      <c r="IE21" s="23"/>
      <c r="IF21" s="23"/>
      <c r="IG21" s="23"/>
      <c r="IH21" s="23"/>
      <c r="II21" s="23"/>
    </row>
    <row r="22" spans="1:243" s="22" customFormat="1" ht="57">
      <c r="A22" s="59">
        <v>3.01</v>
      </c>
      <c r="B22" s="60" t="s">
        <v>135</v>
      </c>
      <c r="C22" s="39" t="s">
        <v>60</v>
      </c>
      <c r="D22" s="71"/>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3"/>
      <c r="IA22" s="22">
        <v>3.01</v>
      </c>
      <c r="IB22" s="22" t="s">
        <v>135</v>
      </c>
      <c r="IC22" s="22" t="s">
        <v>60</v>
      </c>
      <c r="IE22" s="23"/>
      <c r="IF22" s="23" t="s">
        <v>40</v>
      </c>
      <c r="IG22" s="23" t="s">
        <v>35</v>
      </c>
      <c r="IH22" s="23">
        <v>123.223</v>
      </c>
      <c r="II22" s="23" t="s">
        <v>37</v>
      </c>
    </row>
    <row r="23" spans="1:243" s="22" customFormat="1" ht="28.5">
      <c r="A23" s="59">
        <v>3.02</v>
      </c>
      <c r="B23" s="60" t="s">
        <v>122</v>
      </c>
      <c r="C23" s="39" t="s">
        <v>80</v>
      </c>
      <c r="D23" s="61">
        <v>4</v>
      </c>
      <c r="E23" s="62" t="s">
        <v>64</v>
      </c>
      <c r="F23" s="63">
        <v>5398.9</v>
      </c>
      <c r="G23" s="40"/>
      <c r="H23" s="24"/>
      <c r="I23" s="47" t="s">
        <v>38</v>
      </c>
      <c r="J23" s="48">
        <f t="shared" si="0"/>
        <v>1</v>
      </c>
      <c r="K23" s="24" t="s">
        <v>39</v>
      </c>
      <c r="L23" s="24" t="s">
        <v>4</v>
      </c>
      <c r="M23" s="41"/>
      <c r="N23" s="24"/>
      <c r="O23" s="24"/>
      <c r="P23" s="46"/>
      <c r="Q23" s="24"/>
      <c r="R23" s="24"/>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53"/>
      <c r="BA23" s="42">
        <f t="shared" si="1"/>
        <v>21596</v>
      </c>
      <c r="BB23" s="54">
        <f t="shared" si="2"/>
        <v>21596</v>
      </c>
      <c r="BC23" s="50" t="str">
        <f t="shared" si="3"/>
        <v>INR  Twenty One Thousand Five Hundred &amp; Ninety Six  Only</v>
      </c>
      <c r="IA23" s="22">
        <v>3.02</v>
      </c>
      <c r="IB23" s="22" t="s">
        <v>122</v>
      </c>
      <c r="IC23" s="22" t="s">
        <v>80</v>
      </c>
      <c r="ID23" s="22">
        <v>4</v>
      </c>
      <c r="IE23" s="23" t="s">
        <v>64</v>
      </c>
      <c r="IF23" s="23" t="s">
        <v>44</v>
      </c>
      <c r="IG23" s="23" t="s">
        <v>45</v>
      </c>
      <c r="IH23" s="23">
        <v>10</v>
      </c>
      <c r="II23" s="23" t="s">
        <v>37</v>
      </c>
    </row>
    <row r="24" spans="1:243" s="22" customFormat="1" ht="71.25">
      <c r="A24" s="59">
        <v>3.03</v>
      </c>
      <c r="B24" s="60" t="s">
        <v>121</v>
      </c>
      <c r="C24" s="39" t="s">
        <v>81</v>
      </c>
      <c r="D24" s="71"/>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3"/>
      <c r="IA24" s="22">
        <v>3.03</v>
      </c>
      <c r="IB24" s="22" t="s">
        <v>121</v>
      </c>
      <c r="IC24" s="22" t="s">
        <v>81</v>
      </c>
      <c r="IE24" s="23"/>
      <c r="IF24" s="23"/>
      <c r="IG24" s="23"/>
      <c r="IH24" s="23"/>
      <c r="II24" s="23"/>
    </row>
    <row r="25" spans="1:243" s="22" customFormat="1" ht="28.5">
      <c r="A25" s="59">
        <v>3.04</v>
      </c>
      <c r="B25" s="60" t="s">
        <v>122</v>
      </c>
      <c r="C25" s="39" t="s">
        <v>82</v>
      </c>
      <c r="D25" s="61">
        <v>6</v>
      </c>
      <c r="E25" s="62" t="s">
        <v>64</v>
      </c>
      <c r="F25" s="63">
        <v>6655.37</v>
      </c>
      <c r="G25" s="40"/>
      <c r="H25" s="24"/>
      <c r="I25" s="47" t="s">
        <v>38</v>
      </c>
      <c r="J25" s="48">
        <f t="shared" si="0"/>
        <v>1</v>
      </c>
      <c r="K25" s="24" t="s">
        <v>39</v>
      </c>
      <c r="L25" s="24" t="s">
        <v>4</v>
      </c>
      <c r="M25" s="41"/>
      <c r="N25" s="24"/>
      <c r="O25" s="24"/>
      <c r="P25" s="46"/>
      <c r="Q25" s="24"/>
      <c r="R25" s="24"/>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53"/>
      <c r="BA25" s="42">
        <f t="shared" si="1"/>
        <v>39932</v>
      </c>
      <c r="BB25" s="54">
        <f t="shared" si="2"/>
        <v>39932</v>
      </c>
      <c r="BC25" s="50" t="str">
        <f t="shared" si="3"/>
        <v>INR  Thirty Nine Thousand Nine Hundred &amp; Thirty Two  Only</v>
      </c>
      <c r="IA25" s="22">
        <v>3.04</v>
      </c>
      <c r="IB25" s="22" t="s">
        <v>122</v>
      </c>
      <c r="IC25" s="22" t="s">
        <v>82</v>
      </c>
      <c r="ID25" s="22">
        <v>6</v>
      </c>
      <c r="IE25" s="23" t="s">
        <v>64</v>
      </c>
      <c r="IF25" s="23" t="s">
        <v>41</v>
      </c>
      <c r="IG25" s="23" t="s">
        <v>42</v>
      </c>
      <c r="IH25" s="23">
        <v>213</v>
      </c>
      <c r="II25" s="23" t="s">
        <v>37</v>
      </c>
    </row>
    <row r="26" spans="1:243" s="22" customFormat="1" ht="73.5" customHeight="1">
      <c r="A26" s="59">
        <v>3.05</v>
      </c>
      <c r="B26" s="60" t="s">
        <v>136</v>
      </c>
      <c r="C26" s="39" t="s">
        <v>83</v>
      </c>
      <c r="D26" s="61">
        <v>20</v>
      </c>
      <c r="E26" s="62" t="s">
        <v>70</v>
      </c>
      <c r="F26" s="63">
        <v>45.59</v>
      </c>
      <c r="G26" s="40"/>
      <c r="H26" s="24"/>
      <c r="I26" s="47" t="s">
        <v>38</v>
      </c>
      <c r="J26" s="48">
        <f t="shared" si="0"/>
        <v>1</v>
      </c>
      <c r="K26" s="24" t="s">
        <v>39</v>
      </c>
      <c r="L26" s="24" t="s">
        <v>4</v>
      </c>
      <c r="M26" s="41"/>
      <c r="N26" s="24"/>
      <c r="O26" s="24"/>
      <c r="P26" s="46"/>
      <c r="Q26" s="24"/>
      <c r="R26" s="24"/>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53"/>
      <c r="BA26" s="42">
        <f t="shared" si="1"/>
        <v>912</v>
      </c>
      <c r="BB26" s="54">
        <f t="shared" si="2"/>
        <v>912</v>
      </c>
      <c r="BC26" s="50" t="str">
        <f t="shared" si="3"/>
        <v>INR  Nine Hundred &amp; Twelve  Only</v>
      </c>
      <c r="IA26" s="22">
        <v>3.05</v>
      </c>
      <c r="IB26" s="22" t="s">
        <v>136</v>
      </c>
      <c r="IC26" s="22" t="s">
        <v>83</v>
      </c>
      <c r="ID26" s="22">
        <v>20</v>
      </c>
      <c r="IE26" s="23" t="s">
        <v>70</v>
      </c>
      <c r="IF26" s="23"/>
      <c r="IG26" s="23"/>
      <c r="IH26" s="23"/>
      <c r="II26" s="23"/>
    </row>
    <row r="27" spans="1:243" s="22" customFormat="1" ht="15.75">
      <c r="A27" s="59">
        <v>4</v>
      </c>
      <c r="B27" s="60" t="s">
        <v>72</v>
      </c>
      <c r="C27" s="39" t="s">
        <v>84</v>
      </c>
      <c r="D27" s="71"/>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3"/>
      <c r="IA27" s="22">
        <v>4</v>
      </c>
      <c r="IB27" s="22" t="s">
        <v>72</v>
      </c>
      <c r="IC27" s="22" t="s">
        <v>84</v>
      </c>
      <c r="IE27" s="23"/>
      <c r="IF27" s="23"/>
      <c r="IG27" s="23"/>
      <c r="IH27" s="23"/>
      <c r="II27" s="23"/>
    </row>
    <row r="28" spans="1:243" s="22" customFormat="1" ht="99.75">
      <c r="A28" s="59">
        <v>4.01</v>
      </c>
      <c r="B28" s="60" t="s">
        <v>137</v>
      </c>
      <c r="C28" s="39" t="s">
        <v>85</v>
      </c>
      <c r="D28" s="61">
        <v>2</v>
      </c>
      <c r="E28" s="62" t="s">
        <v>52</v>
      </c>
      <c r="F28" s="63">
        <v>1269.92</v>
      </c>
      <c r="G28" s="40"/>
      <c r="H28" s="24"/>
      <c r="I28" s="47" t="s">
        <v>38</v>
      </c>
      <c r="J28" s="48">
        <f t="shared" si="0"/>
        <v>1</v>
      </c>
      <c r="K28" s="24" t="s">
        <v>39</v>
      </c>
      <c r="L28" s="24" t="s">
        <v>4</v>
      </c>
      <c r="M28" s="41"/>
      <c r="N28" s="24"/>
      <c r="O28" s="24"/>
      <c r="P28" s="46"/>
      <c r="Q28" s="24"/>
      <c r="R28" s="24"/>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53"/>
      <c r="BA28" s="42">
        <f t="shared" si="1"/>
        <v>2540</v>
      </c>
      <c r="BB28" s="54">
        <f t="shared" si="2"/>
        <v>2540</v>
      </c>
      <c r="BC28" s="50" t="str">
        <f t="shared" si="3"/>
        <v>INR  Two Thousand Five Hundred &amp; Forty  Only</v>
      </c>
      <c r="IA28" s="22">
        <v>4.01</v>
      </c>
      <c r="IB28" s="22" t="s">
        <v>137</v>
      </c>
      <c r="IC28" s="22" t="s">
        <v>85</v>
      </c>
      <c r="ID28" s="22">
        <v>2</v>
      </c>
      <c r="IE28" s="23" t="s">
        <v>52</v>
      </c>
      <c r="IF28" s="23"/>
      <c r="IG28" s="23"/>
      <c r="IH28" s="23"/>
      <c r="II28" s="23"/>
    </row>
    <row r="29" spans="1:243" s="22" customFormat="1" ht="15.75">
      <c r="A29" s="59">
        <v>5</v>
      </c>
      <c r="B29" s="60" t="s">
        <v>123</v>
      </c>
      <c r="C29" s="39" t="s">
        <v>86</v>
      </c>
      <c r="D29" s="71"/>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3"/>
      <c r="IA29" s="22">
        <v>5</v>
      </c>
      <c r="IB29" s="22" t="s">
        <v>123</v>
      </c>
      <c r="IC29" s="22" t="s">
        <v>86</v>
      </c>
      <c r="IE29" s="23"/>
      <c r="IF29" s="23"/>
      <c r="IG29" s="23"/>
      <c r="IH29" s="23"/>
      <c r="II29" s="23"/>
    </row>
    <row r="30" spans="1:243" s="22" customFormat="1" ht="85.5">
      <c r="A30" s="59">
        <v>5.01</v>
      </c>
      <c r="B30" s="60" t="s">
        <v>138</v>
      </c>
      <c r="C30" s="39" t="s">
        <v>61</v>
      </c>
      <c r="D30" s="61">
        <v>120</v>
      </c>
      <c r="E30" s="62" t="s">
        <v>66</v>
      </c>
      <c r="F30" s="63">
        <v>89.21</v>
      </c>
      <c r="G30" s="40"/>
      <c r="H30" s="24"/>
      <c r="I30" s="47" t="s">
        <v>38</v>
      </c>
      <c r="J30" s="48">
        <f t="shared" si="0"/>
        <v>1</v>
      </c>
      <c r="K30" s="24" t="s">
        <v>39</v>
      </c>
      <c r="L30" s="24" t="s">
        <v>4</v>
      </c>
      <c r="M30" s="41"/>
      <c r="N30" s="24"/>
      <c r="O30" s="24"/>
      <c r="P30" s="46"/>
      <c r="Q30" s="24"/>
      <c r="R30" s="24"/>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53"/>
      <c r="BA30" s="42">
        <f t="shared" si="1"/>
        <v>10705</v>
      </c>
      <c r="BB30" s="54">
        <f t="shared" si="2"/>
        <v>10705</v>
      </c>
      <c r="BC30" s="50" t="str">
        <f t="shared" si="3"/>
        <v>INR  Ten Thousand Seven Hundred &amp; Five  Only</v>
      </c>
      <c r="IA30" s="22">
        <v>5.01</v>
      </c>
      <c r="IB30" s="22" t="s">
        <v>138</v>
      </c>
      <c r="IC30" s="22" t="s">
        <v>61</v>
      </c>
      <c r="ID30" s="22">
        <v>120</v>
      </c>
      <c r="IE30" s="23" t="s">
        <v>66</v>
      </c>
      <c r="IF30" s="23"/>
      <c r="IG30" s="23"/>
      <c r="IH30" s="23"/>
      <c r="II30" s="23"/>
    </row>
    <row r="31" spans="1:243" s="22" customFormat="1" ht="128.25">
      <c r="A31" s="59">
        <v>5.02</v>
      </c>
      <c r="B31" s="60" t="s">
        <v>139</v>
      </c>
      <c r="C31" s="39" t="s">
        <v>87</v>
      </c>
      <c r="D31" s="61">
        <v>3</v>
      </c>
      <c r="E31" s="62" t="s">
        <v>52</v>
      </c>
      <c r="F31" s="63">
        <v>4377.07</v>
      </c>
      <c r="G31" s="40"/>
      <c r="H31" s="24"/>
      <c r="I31" s="47" t="s">
        <v>38</v>
      </c>
      <c r="J31" s="48">
        <f t="shared" si="0"/>
        <v>1</v>
      </c>
      <c r="K31" s="24" t="s">
        <v>39</v>
      </c>
      <c r="L31" s="24" t="s">
        <v>4</v>
      </c>
      <c r="M31" s="41"/>
      <c r="N31" s="24"/>
      <c r="O31" s="24"/>
      <c r="P31" s="46"/>
      <c r="Q31" s="24"/>
      <c r="R31" s="24"/>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53"/>
      <c r="BA31" s="42">
        <f t="shared" si="1"/>
        <v>13131</v>
      </c>
      <c r="BB31" s="54">
        <f t="shared" si="2"/>
        <v>13131</v>
      </c>
      <c r="BC31" s="50" t="str">
        <f t="shared" si="3"/>
        <v>INR  Thirteen Thousand One Hundred &amp; Thirty One  Only</v>
      </c>
      <c r="IA31" s="22">
        <v>5.02</v>
      </c>
      <c r="IB31" s="22" t="s">
        <v>139</v>
      </c>
      <c r="IC31" s="22" t="s">
        <v>87</v>
      </c>
      <c r="ID31" s="22">
        <v>3</v>
      </c>
      <c r="IE31" s="23" t="s">
        <v>52</v>
      </c>
      <c r="IF31" s="23"/>
      <c r="IG31" s="23"/>
      <c r="IH31" s="23"/>
      <c r="II31" s="23"/>
    </row>
    <row r="32" spans="1:243" s="22" customFormat="1" ht="15.75">
      <c r="A32" s="59">
        <v>6</v>
      </c>
      <c r="B32" s="60" t="s">
        <v>124</v>
      </c>
      <c r="C32" s="39" t="s">
        <v>88</v>
      </c>
      <c r="D32" s="71"/>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3"/>
      <c r="IA32" s="22">
        <v>6</v>
      </c>
      <c r="IB32" s="22" t="s">
        <v>124</v>
      </c>
      <c r="IC32" s="22" t="s">
        <v>88</v>
      </c>
      <c r="IE32" s="23"/>
      <c r="IF32" s="23"/>
      <c r="IG32" s="23"/>
      <c r="IH32" s="23"/>
      <c r="II32" s="23"/>
    </row>
    <row r="33" spans="1:243" s="22" customFormat="1" ht="24.75" customHeight="1">
      <c r="A33" s="59">
        <v>6.01</v>
      </c>
      <c r="B33" s="60" t="s">
        <v>140</v>
      </c>
      <c r="C33" s="39" t="s">
        <v>89</v>
      </c>
      <c r="D33" s="71"/>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3"/>
      <c r="IA33" s="22">
        <v>6.01</v>
      </c>
      <c r="IB33" s="22" t="s">
        <v>140</v>
      </c>
      <c r="IC33" s="22" t="s">
        <v>89</v>
      </c>
      <c r="IE33" s="23"/>
      <c r="IF33" s="23"/>
      <c r="IG33" s="23"/>
      <c r="IH33" s="23"/>
      <c r="II33" s="23"/>
    </row>
    <row r="34" spans="1:243" s="22" customFormat="1" ht="42.75" customHeight="1">
      <c r="A34" s="59">
        <v>6.02</v>
      </c>
      <c r="B34" s="60" t="s">
        <v>141</v>
      </c>
      <c r="C34" s="39" t="s">
        <v>90</v>
      </c>
      <c r="D34" s="61">
        <v>5</v>
      </c>
      <c r="E34" s="62" t="s">
        <v>52</v>
      </c>
      <c r="F34" s="63">
        <v>727.26</v>
      </c>
      <c r="G34" s="40"/>
      <c r="H34" s="24"/>
      <c r="I34" s="47" t="s">
        <v>38</v>
      </c>
      <c r="J34" s="48">
        <f t="shared" si="0"/>
        <v>1</v>
      </c>
      <c r="K34" s="24" t="s">
        <v>39</v>
      </c>
      <c r="L34" s="24" t="s">
        <v>4</v>
      </c>
      <c r="M34" s="41"/>
      <c r="N34" s="24"/>
      <c r="O34" s="24"/>
      <c r="P34" s="46"/>
      <c r="Q34" s="24"/>
      <c r="R34" s="24"/>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53"/>
      <c r="BA34" s="42">
        <f t="shared" si="1"/>
        <v>3636</v>
      </c>
      <c r="BB34" s="54">
        <f t="shared" si="2"/>
        <v>3636</v>
      </c>
      <c r="BC34" s="50" t="str">
        <f t="shared" si="3"/>
        <v>INR  Three Thousand Six Hundred &amp; Thirty Six  Only</v>
      </c>
      <c r="IA34" s="22">
        <v>6.02</v>
      </c>
      <c r="IB34" s="22" t="s">
        <v>141</v>
      </c>
      <c r="IC34" s="22" t="s">
        <v>90</v>
      </c>
      <c r="ID34" s="22">
        <v>5</v>
      </c>
      <c r="IE34" s="23" t="s">
        <v>52</v>
      </c>
      <c r="IF34" s="23"/>
      <c r="IG34" s="23"/>
      <c r="IH34" s="23"/>
      <c r="II34" s="23"/>
    </row>
    <row r="35" spans="1:243" s="22" customFormat="1" ht="19.5" customHeight="1">
      <c r="A35" s="59">
        <v>6.03</v>
      </c>
      <c r="B35" s="60" t="s">
        <v>142</v>
      </c>
      <c r="C35" s="39" t="s">
        <v>91</v>
      </c>
      <c r="D35" s="71"/>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3"/>
      <c r="IA35" s="22">
        <v>6.03</v>
      </c>
      <c r="IB35" s="22" t="s">
        <v>142</v>
      </c>
      <c r="IC35" s="22" t="s">
        <v>91</v>
      </c>
      <c r="IE35" s="23"/>
      <c r="IF35" s="23"/>
      <c r="IG35" s="23"/>
      <c r="IH35" s="23"/>
      <c r="II35" s="23"/>
    </row>
    <row r="36" spans="1:243" s="22" customFormat="1" ht="30.75" customHeight="1">
      <c r="A36" s="59">
        <v>6.04</v>
      </c>
      <c r="B36" s="60" t="s">
        <v>143</v>
      </c>
      <c r="C36" s="39" t="s">
        <v>92</v>
      </c>
      <c r="D36" s="61">
        <v>10</v>
      </c>
      <c r="E36" s="62" t="s">
        <v>52</v>
      </c>
      <c r="F36" s="63">
        <v>436.95</v>
      </c>
      <c r="G36" s="40"/>
      <c r="H36" s="24"/>
      <c r="I36" s="47" t="s">
        <v>38</v>
      </c>
      <c r="J36" s="48">
        <f t="shared" si="0"/>
        <v>1</v>
      </c>
      <c r="K36" s="24" t="s">
        <v>39</v>
      </c>
      <c r="L36" s="24" t="s">
        <v>4</v>
      </c>
      <c r="M36" s="41"/>
      <c r="N36" s="24"/>
      <c r="O36" s="24"/>
      <c r="P36" s="46"/>
      <c r="Q36" s="24"/>
      <c r="R36" s="24"/>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53"/>
      <c r="BA36" s="42">
        <f t="shared" si="1"/>
        <v>4370</v>
      </c>
      <c r="BB36" s="54">
        <f t="shared" si="2"/>
        <v>4370</v>
      </c>
      <c r="BC36" s="50" t="str">
        <f t="shared" si="3"/>
        <v>INR  Four Thousand Three Hundred &amp; Seventy  Only</v>
      </c>
      <c r="IA36" s="22">
        <v>6.04</v>
      </c>
      <c r="IB36" s="22" t="s">
        <v>143</v>
      </c>
      <c r="IC36" s="22" t="s">
        <v>92</v>
      </c>
      <c r="ID36" s="22">
        <v>10</v>
      </c>
      <c r="IE36" s="23" t="s">
        <v>52</v>
      </c>
      <c r="IF36" s="23"/>
      <c r="IG36" s="23"/>
      <c r="IH36" s="23"/>
      <c r="II36" s="23"/>
    </row>
    <row r="37" spans="1:243" s="22" customFormat="1" ht="57">
      <c r="A37" s="59">
        <v>6.05</v>
      </c>
      <c r="B37" s="60" t="s">
        <v>144</v>
      </c>
      <c r="C37" s="39" t="s">
        <v>62</v>
      </c>
      <c r="D37" s="71"/>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3"/>
      <c r="IA37" s="22">
        <v>6.05</v>
      </c>
      <c r="IB37" s="22" t="s">
        <v>144</v>
      </c>
      <c r="IC37" s="22" t="s">
        <v>62</v>
      </c>
      <c r="IE37" s="23"/>
      <c r="IF37" s="23"/>
      <c r="IG37" s="23"/>
      <c r="IH37" s="23"/>
      <c r="II37" s="23"/>
    </row>
    <row r="38" spans="1:243" s="22" customFormat="1" ht="28.5">
      <c r="A38" s="63">
        <v>6.06</v>
      </c>
      <c r="B38" s="60" t="s">
        <v>145</v>
      </c>
      <c r="C38" s="39" t="s">
        <v>63</v>
      </c>
      <c r="D38" s="61">
        <v>2</v>
      </c>
      <c r="E38" s="62" t="s">
        <v>52</v>
      </c>
      <c r="F38" s="63">
        <v>456.94</v>
      </c>
      <c r="G38" s="40"/>
      <c r="H38" s="24"/>
      <c r="I38" s="47" t="s">
        <v>38</v>
      </c>
      <c r="J38" s="48">
        <f t="shared" si="0"/>
        <v>1</v>
      </c>
      <c r="K38" s="24" t="s">
        <v>39</v>
      </c>
      <c r="L38" s="24" t="s">
        <v>4</v>
      </c>
      <c r="M38" s="41"/>
      <c r="N38" s="24"/>
      <c r="O38" s="24"/>
      <c r="P38" s="46"/>
      <c r="Q38" s="24"/>
      <c r="R38" s="24"/>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53"/>
      <c r="BA38" s="42">
        <f t="shared" si="1"/>
        <v>914</v>
      </c>
      <c r="BB38" s="54">
        <f t="shared" si="2"/>
        <v>914</v>
      </c>
      <c r="BC38" s="50" t="str">
        <f t="shared" si="3"/>
        <v>INR  Nine Hundred &amp; Fourteen  Only</v>
      </c>
      <c r="IA38" s="22">
        <v>6.06</v>
      </c>
      <c r="IB38" s="22" t="s">
        <v>145</v>
      </c>
      <c r="IC38" s="22" t="s">
        <v>63</v>
      </c>
      <c r="ID38" s="22">
        <v>2</v>
      </c>
      <c r="IE38" s="23" t="s">
        <v>52</v>
      </c>
      <c r="IF38" s="23"/>
      <c r="IG38" s="23"/>
      <c r="IH38" s="23"/>
      <c r="II38" s="23"/>
    </row>
    <row r="39" spans="1:243" s="22" customFormat="1" ht="42.75">
      <c r="A39" s="59">
        <v>6.07</v>
      </c>
      <c r="B39" s="60" t="s">
        <v>146</v>
      </c>
      <c r="C39" s="39" t="s">
        <v>93</v>
      </c>
      <c r="D39" s="71"/>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3"/>
      <c r="IA39" s="22">
        <v>6.07</v>
      </c>
      <c r="IB39" s="22" t="s">
        <v>146</v>
      </c>
      <c r="IC39" s="22" t="s">
        <v>93</v>
      </c>
      <c r="IE39" s="23"/>
      <c r="IF39" s="23"/>
      <c r="IG39" s="23"/>
      <c r="IH39" s="23"/>
      <c r="II39" s="23"/>
    </row>
    <row r="40" spans="1:243" s="22" customFormat="1" ht="28.5">
      <c r="A40" s="59">
        <v>6.08</v>
      </c>
      <c r="B40" s="60" t="s">
        <v>147</v>
      </c>
      <c r="C40" s="39" t="s">
        <v>94</v>
      </c>
      <c r="D40" s="61">
        <v>25</v>
      </c>
      <c r="E40" s="62" t="s">
        <v>70</v>
      </c>
      <c r="F40" s="63">
        <v>65.89</v>
      </c>
      <c r="G40" s="40"/>
      <c r="H40" s="24"/>
      <c r="I40" s="47" t="s">
        <v>38</v>
      </c>
      <c r="J40" s="48">
        <f t="shared" si="0"/>
        <v>1</v>
      </c>
      <c r="K40" s="24" t="s">
        <v>39</v>
      </c>
      <c r="L40" s="24" t="s">
        <v>4</v>
      </c>
      <c r="M40" s="41"/>
      <c r="N40" s="24"/>
      <c r="O40" s="24"/>
      <c r="P40" s="46"/>
      <c r="Q40" s="24"/>
      <c r="R40" s="24"/>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53"/>
      <c r="BA40" s="42">
        <f t="shared" si="1"/>
        <v>1647</v>
      </c>
      <c r="BB40" s="54">
        <f t="shared" si="2"/>
        <v>1647</v>
      </c>
      <c r="BC40" s="50" t="str">
        <f t="shared" si="3"/>
        <v>INR  One Thousand Six Hundred &amp; Forty Seven  Only</v>
      </c>
      <c r="IA40" s="22">
        <v>6.08</v>
      </c>
      <c r="IB40" s="22" t="s">
        <v>147</v>
      </c>
      <c r="IC40" s="22" t="s">
        <v>94</v>
      </c>
      <c r="ID40" s="22">
        <v>25</v>
      </c>
      <c r="IE40" s="23" t="s">
        <v>70</v>
      </c>
      <c r="IF40" s="23"/>
      <c r="IG40" s="23"/>
      <c r="IH40" s="23"/>
      <c r="II40" s="23"/>
    </row>
    <row r="41" spans="1:243" s="22" customFormat="1" ht="20.25" customHeight="1">
      <c r="A41" s="59">
        <v>7</v>
      </c>
      <c r="B41" s="60" t="s">
        <v>69</v>
      </c>
      <c r="C41" s="39" t="s">
        <v>95</v>
      </c>
      <c r="D41" s="71"/>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3"/>
      <c r="IA41" s="22">
        <v>7</v>
      </c>
      <c r="IB41" s="22" t="s">
        <v>69</v>
      </c>
      <c r="IC41" s="22" t="s">
        <v>95</v>
      </c>
      <c r="IE41" s="23"/>
      <c r="IF41" s="23"/>
      <c r="IG41" s="23"/>
      <c r="IH41" s="23"/>
      <c r="II41" s="23"/>
    </row>
    <row r="42" spans="1:243" s="22" customFormat="1" ht="270.75">
      <c r="A42" s="59">
        <v>7.01</v>
      </c>
      <c r="B42" s="60" t="s">
        <v>148</v>
      </c>
      <c r="C42" s="39" t="s">
        <v>96</v>
      </c>
      <c r="D42" s="71"/>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3"/>
      <c r="IA42" s="22">
        <v>7.01</v>
      </c>
      <c r="IB42" s="22" t="s">
        <v>148</v>
      </c>
      <c r="IC42" s="22" t="s">
        <v>96</v>
      </c>
      <c r="IE42" s="23"/>
      <c r="IF42" s="23"/>
      <c r="IG42" s="23"/>
      <c r="IH42" s="23"/>
      <c r="II42" s="23"/>
    </row>
    <row r="43" spans="1:243" s="22" customFormat="1" ht="33" customHeight="1">
      <c r="A43" s="59">
        <v>7.02</v>
      </c>
      <c r="B43" s="60" t="s">
        <v>149</v>
      </c>
      <c r="C43" s="39" t="s">
        <v>97</v>
      </c>
      <c r="D43" s="61">
        <v>24</v>
      </c>
      <c r="E43" s="62" t="s">
        <v>52</v>
      </c>
      <c r="F43" s="63">
        <v>960.28</v>
      </c>
      <c r="G43" s="40"/>
      <c r="H43" s="24"/>
      <c r="I43" s="47" t="s">
        <v>38</v>
      </c>
      <c r="J43" s="48">
        <f t="shared" si="0"/>
        <v>1</v>
      </c>
      <c r="K43" s="24" t="s">
        <v>39</v>
      </c>
      <c r="L43" s="24" t="s">
        <v>4</v>
      </c>
      <c r="M43" s="41"/>
      <c r="N43" s="24"/>
      <c r="O43" s="24"/>
      <c r="P43" s="46"/>
      <c r="Q43" s="24"/>
      <c r="R43" s="24"/>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53"/>
      <c r="BA43" s="42">
        <f t="shared" si="1"/>
        <v>23047</v>
      </c>
      <c r="BB43" s="54">
        <f t="shared" si="2"/>
        <v>23047</v>
      </c>
      <c r="BC43" s="50" t="str">
        <f t="shared" si="3"/>
        <v>INR  Twenty Three Thousand  &amp;Forty Seven  Only</v>
      </c>
      <c r="IA43" s="22">
        <v>7.02</v>
      </c>
      <c r="IB43" s="22" t="s">
        <v>149</v>
      </c>
      <c r="IC43" s="22" t="s">
        <v>97</v>
      </c>
      <c r="ID43" s="22">
        <v>24</v>
      </c>
      <c r="IE43" s="23" t="s">
        <v>52</v>
      </c>
      <c r="IF43" s="23"/>
      <c r="IG43" s="23"/>
      <c r="IH43" s="23"/>
      <c r="II43" s="23"/>
    </row>
    <row r="44" spans="1:243" s="22" customFormat="1" ht="15.75">
      <c r="A44" s="59">
        <v>8</v>
      </c>
      <c r="B44" s="60" t="s">
        <v>53</v>
      </c>
      <c r="C44" s="39" t="s">
        <v>98</v>
      </c>
      <c r="D44" s="71"/>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3"/>
      <c r="IA44" s="22">
        <v>8</v>
      </c>
      <c r="IB44" s="22" t="s">
        <v>53</v>
      </c>
      <c r="IC44" s="22" t="s">
        <v>98</v>
      </c>
      <c r="IE44" s="23"/>
      <c r="IF44" s="23"/>
      <c r="IG44" s="23"/>
      <c r="IH44" s="23"/>
      <c r="II44" s="23"/>
    </row>
    <row r="45" spans="1:243" s="22" customFormat="1" ht="15.75">
      <c r="A45" s="63">
        <v>8.01</v>
      </c>
      <c r="B45" s="60" t="s">
        <v>150</v>
      </c>
      <c r="C45" s="39" t="s">
        <v>99</v>
      </c>
      <c r="D45" s="71"/>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3"/>
      <c r="IA45" s="22">
        <v>8.01</v>
      </c>
      <c r="IB45" s="22" t="s">
        <v>150</v>
      </c>
      <c r="IC45" s="22" t="s">
        <v>99</v>
      </c>
      <c r="IE45" s="23"/>
      <c r="IF45" s="23"/>
      <c r="IG45" s="23"/>
      <c r="IH45" s="23"/>
      <c r="II45" s="23"/>
    </row>
    <row r="46" spans="1:243" s="22" customFormat="1" ht="28.5">
      <c r="A46" s="59">
        <v>8.02</v>
      </c>
      <c r="B46" s="60" t="s">
        <v>126</v>
      </c>
      <c r="C46" s="39" t="s">
        <v>100</v>
      </c>
      <c r="D46" s="61">
        <v>35</v>
      </c>
      <c r="E46" s="62" t="s">
        <v>52</v>
      </c>
      <c r="F46" s="63">
        <v>231.08</v>
      </c>
      <c r="G46" s="40"/>
      <c r="H46" s="24"/>
      <c r="I46" s="47" t="s">
        <v>38</v>
      </c>
      <c r="J46" s="48">
        <f>IF(I46="Less(-)",-1,1)</f>
        <v>1</v>
      </c>
      <c r="K46" s="24" t="s">
        <v>39</v>
      </c>
      <c r="L46" s="24" t="s">
        <v>4</v>
      </c>
      <c r="M46" s="41"/>
      <c r="N46" s="24"/>
      <c r="O46" s="24"/>
      <c r="P46" s="46"/>
      <c r="Q46" s="24"/>
      <c r="R46" s="24"/>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53"/>
      <c r="BA46" s="42">
        <f>ROUND(total_amount_ba($B$2,$D$2,D46,F46,J46,K46,M46),0)</f>
        <v>8088</v>
      </c>
      <c r="BB46" s="54">
        <f>BA46+SUM(N46:AZ46)</f>
        <v>8088</v>
      </c>
      <c r="BC46" s="50" t="str">
        <f>SpellNumber(L46,BB46)</f>
        <v>INR  Eight Thousand  &amp;Eighty Eight  Only</v>
      </c>
      <c r="IA46" s="22">
        <v>8.02</v>
      </c>
      <c r="IB46" s="22" t="s">
        <v>126</v>
      </c>
      <c r="IC46" s="22" t="s">
        <v>100</v>
      </c>
      <c r="ID46" s="22">
        <v>35</v>
      </c>
      <c r="IE46" s="23" t="s">
        <v>52</v>
      </c>
      <c r="IF46" s="23"/>
      <c r="IG46" s="23"/>
      <c r="IH46" s="23"/>
      <c r="II46" s="23"/>
    </row>
    <row r="47" spans="1:243" s="22" customFormat="1" ht="28.5">
      <c r="A47" s="59">
        <v>8.03</v>
      </c>
      <c r="B47" s="60" t="s">
        <v>125</v>
      </c>
      <c r="C47" s="39" t="s">
        <v>101</v>
      </c>
      <c r="D47" s="71"/>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3"/>
      <c r="IA47" s="22">
        <v>8.03</v>
      </c>
      <c r="IB47" s="22" t="s">
        <v>125</v>
      </c>
      <c r="IC47" s="22" t="s">
        <v>101</v>
      </c>
      <c r="IE47" s="23"/>
      <c r="IF47" s="23"/>
      <c r="IG47" s="23"/>
      <c r="IH47" s="23"/>
      <c r="II47" s="23"/>
    </row>
    <row r="48" spans="1:243" s="22" customFormat="1" ht="28.5">
      <c r="A48" s="59">
        <v>8.04</v>
      </c>
      <c r="B48" s="60" t="s">
        <v>126</v>
      </c>
      <c r="C48" s="39" t="s">
        <v>102</v>
      </c>
      <c r="D48" s="61">
        <v>35</v>
      </c>
      <c r="E48" s="62" t="s">
        <v>52</v>
      </c>
      <c r="F48" s="63">
        <v>266.46</v>
      </c>
      <c r="G48" s="40"/>
      <c r="H48" s="24"/>
      <c r="I48" s="47" t="s">
        <v>38</v>
      </c>
      <c r="J48" s="48">
        <f>IF(I48="Less(-)",-1,1)</f>
        <v>1</v>
      </c>
      <c r="K48" s="24" t="s">
        <v>39</v>
      </c>
      <c r="L48" s="24" t="s">
        <v>4</v>
      </c>
      <c r="M48" s="41"/>
      <c r="N48" s="24"/>
      <c r="O48" s="24"/>
      <c r="P48" s="46"/>
      <c r="Q48" s="24"/>
      <c r="R48" s="24"/>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53"/>
      <c r="BA48" s="42">
        <f>ROUND(total_amount_ba($B$2,$D$2,D48,F48,J48,K48,M48),0)</f>
        <v>9326</v>
      </c>
      <c r="BB48" s="54">
        <f>BA48+SUM(N48:AZ48)</f>
        <v>9326</v>
      </c>
      <c r="BC48" s="50" t="str">
        <f>SpellNumber(L48,BB48)</f>
        <v>INR  Nine Thousand Three Hundred &amp; Twenty Six  Only</v>
      </c>
      <c r="IA48" s="22">
        <v>8.04</v>
      </c>
      <c r="IB48" s="22" t="s">
        <v>126</v>
      </c>
      <c r="IC48" s="22" t="s">
        <v>102</v>
      </c>
      <c r="ID48" s="22">
        <v>35</v>
      </c>
      <c r="IE48" s="23" t="s">
        <v>52</v>
      </c>
      <c r="IF48" s="23"/>
      <c r="IG48" s="23"/>
      <c r="IH48" s="23"/>
      <c r="II48" s="23"/>
    </row>
    <row r="49" spans="1:243" s="22" customFormat="1" ht="28.5">
      <c r="A49" s="59">
        <v>8.05</v>
      </c>
      <c r="B49" s="60" t="s">
        <v>151</v>
      </c>
      <c r="C49" s="39" t="s">
        <v>103</v>
      </c>
      <c r="D49" s="71"/>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3"/>
      <c r="IA49" s="22">
        <v>8.05</v>
      </c>
      <c r="IB49" s="22" t="s">
        <v>151</v>
      </c>
      <c r="IC49" s="22" t="s">
        <v>103</v>
      </c>
      <c r="IE49" s="23"/>
      <c r="IF49" s="23"/>
      <c r="IG49" s="23"/>
      <c r="IH49" s="23"/>
      <c r="II49" s="23"/>
    </row>
    <row r="50" spans="1:243" s="22" customFormat="1" ht="57">
      <c r="A50" s="59">
        <v>8.06</v>
      </c>
      <c r="B50" s="60" t="s">
        <v>152</v>
      </c>
      <c r="C50" s="39" t="s">
        <v>104</v>
      </c>
      <c r="D50" s="61">
        <v>70</v>
      </c>
      <c r="E50" s="62" t="s">
        <v>52</v>
      </c>
      <c r="F50" s="63">
        <v>144.41</v>
      </c>
      <c r="G50" s="40"/>
      <c r="H50" s="24"/>
      <c r="I50" s="47" t="s">
        <v>38</v>
      </c>
      <c r="J50" s="48">
        <f>IF(I50="Less(-)",-1,1)</f>
        <v>1</v>
      </c>
      <c r="K50" s="24" t="s">
        <v>39</v>
      </c>
      <c r="L50" s="24" t="s">
        <v>4</v>
      </c>
      <c r="M50" s="41"/>
      <c r="N50" s="24"/>
      <c r="O50" s="24"/>
      <c r="P50" s="46"/>
      <c r="Q50" s="24"/>
      <c r="R50" s="24"/>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53"/>
      <c r="BA50" s="42">
        <f>ROUND(total_amount_ba($B$2,$D$2,D50,F50,J50,K50,M50),0)</f>
        <v>10109</v>
      </c>
      <c r="BB50" s="54">
        <f>BA50+SUM(N50:AZ50)</f>
        <v>10109</v>
      </c>
      <c r="BC50" s="50" t="str">
        <f>SpellNumber(L50,BB50)</f>
        <v>INR  Ten Thousand One Hundred &amp; Nine  Only</v>
      </c>
      <c r="IA50" s="22">
        <v>8.06</v>
      </c>
      <c r="IB50" s="22" t="s">
        <v>152</v>
      </c>
      <c r="IC50" s="22" t="s">
        <v>104</v>
      </c>
      <c r="ID50" s="22">
        <v>70</v>
      </c>
      <c r="IE50" s="23" t="s">
        <v>52</v>
      </c>
      <c r="IF50" s="23"/>
      <c r="IG50" s="23"/>
      <c r="IH50" s="23"/>
      <c r="II50" s="23"/>
    </row>
    <row r="51" spans="1:243" s="22" customFormat="1" ht="57">
      <c r="A51" s="59">
        <v>8.07</v>
      </c>
      <c r="B51" s="60" t="s">
        <v>73</v>
      </c>
      <c r="C51" s="39" t="s">
        <v>105</v>
      </c>
      <c r="D51" s="71"/>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3"/>
      <c r="IA51" s="22">
        <v>8.07</v>
      </c>
      <c r="IB51" s="22" t="s">
        <v>73</v>
      </c>
      <c r="IC51" s="22" t="s">
        <v>105</v>
      </c>
      <c r="IE51" s="23"/>
      <c r="IF51" s="23"/>
      <c r="IG51" s="23"/>
      <c r="IH51" s="23"/>
      <c r="II51" s="23"/>
    </row>
    <row r="52" spans="1:243" s="22" customFormat="1" ht="48" customHeight="1">
      <c r="A52" s="59">
        <v>8.08</v>
      </c>
      <c r="B52" s="60" t="s">
        <v>74</v>
      </c>
      <c r="C52" s="39" t="s">
        <v>106</v>
      </c>
      <c r="D52" s="61">
        <v>10</v>
      </c>
      <c r="E52" s="62" t="s">
        <v>52</v>
      </c>
      <c r="F52" s="63">
        <v>155.32</v>
      </c>
      <c r="G52" s="40"/>
      <c r="H52" s="24"/>
      <c r="I52" s="47" t="s">
        <v>38</v>
      </c>
      <c r="J52" s="48">
        <f>IF(I52="Less(-)",-1,1)</f>
        <v>1</v>
      </c>
      <c r="K52" s="24" t="s">
        <v>39</v>
      </c>
      <c r="L52" s="24" t="s">
        <v>4</v>
      </c>
      <c r="M52" s="41"/>
      <c r="N52" s="24"/>
      <c r="O52" s="24"/>
      <c r="P52" s="46"/>
      <c r="Q52" s="24"/>
      <c r="R52" s="24"/>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53"/>
      <c r="BA52" s="42">
        <f>ROUND(total_amount_ba($B$2,$D$2,D52,F52,J52,K52,M52),0)</f>
        <v>1553</v>
      </c>
      <c r="BB52" s="54">
        <f>BA52+SUM(N52:AZ52)</f>
        <v>1553</v>
      </c>
      <c r="BC52" s="50" t="str">
        <f>SpellNumber(L52,BB52)</f>
        <v>INR  One Thousand Five Hundred &amp; Fifty Three  Only</v>
      </c>
      <c r="IA52" s="22">
        <v>8.08</v>
      </c>
      <c r="IB52" s="22" t="s">
        <v>74</v>
      </c>
      <c r="IC52" s="22" t="s">
        <v>106</v>
      </c>
      <c r="ID52" s="22">
        <v>10</v>
      </c>
      <c r="IE52" s="23" t="s">
        <v>52</v>
      </c>
      <c r="IF52" s="23"/>
      <c r="IG52" s="23"/>
      <c r="IH52" s="23"/>
      <c r="II52" s="23"/>
    </row>
    <row r="53" spans="1:243" s="22" customFormat="1" ht="21" customHeight="1">
      <c r="A53" s="59">
        <v>9</v>
      </c>
      <c r="B53" s="60" t="s">
        <v>75</v>
      </c>
      <c r="C53" s="39" t="s">
        <v>107</v>
      </c>
      <c r="D53" s="71"/>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3"/>
      <c r="IA53" s="22">
        <v>9</v>
      </c>
      <c r="IB53" s="22" t="s">
        <v>75</v>
      </c>
      <c r="IC53" s="22" t="s">
        <v>107</v>
      </c>
      <c r="IE53" s="23"/>
      <c r="IF53" s="23"/>
      <c r="IG53" s="23"/>
      <c r="IH53" s="23"/>
      <c r="II53" s="23"/>
    </row>
    <row r="54" spans="1:243" s="22" customFormat="1" ht="15.75" customHeight="1">
      <c r="A54" s="59">
        <v>10</v>
      </c>
      <c r="B54" s="60" t="s">
        <v>153</v>
      </c>
      <c r="C54" s="39" t="s">
        <v>108</v>
      </c>
      <c r="D54" s="71"/>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3"/>
      <c r="IA54" s="22">
        <v>10</v>
      </c>
      <c r="IB54" s="22" t="s">
        <v>153</v>
      </c>
      <c r="IC54" s="22" t="s">
        <v>108</v>
      </c>
      <c r="IE54" s="23"/>
      <c r="IF54" s="23"/>
      <c r="IG54" s="23"/>
      <c r="IH54" s="23"/>
      <c r="II54" s="23"/>
    </row>
    <row r="55" spans="1:243" s="22" customFormat="1" ht="85.5">
      <c r="A55" s="59">
        <v>10.01</v>
      </c>
      <c r="B55" s="60" t="s">
        <v>154</v>
      </c>
      <c r="C55" s="39" t="s">
        <v>109</v>
      </c>
      <c r="D55" s="71"/>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2"/>
      <c r="BB55" s="72"/>
      <c r="BC55" s="73"/>
      <c r="IA55" s="22">
        <v>10.01</v>
      </c>
      <c r="IB55" s="22" t="s">
        <v>154</v>
      </c>
      <c r="IC55" s="22" t="s">
        <v>109</v>
      </c>
      <c r="IE55" s="23"/>
      <c r="IF55" s="23"/>
      <c r="IG55" s="23"/>
      <c r="IH55" s="23"/>
      <c r="II55" s="23"/>
    </row>
    <row r="56" spans="1:243" s="22" customFormat="1" ht="19.5" customHeight="1">
      <c r="A56" s="59">
        <v>10.02</v>
      </c>
      <c r="B56" s="60" t="s">
        <v>155</v>
      </c>
      <c r="C56" s="39" t="s">
        <v>110</v>
      </c>
      <c r="D56" s="61">
        <v>12</v>
      </c>
      <c r="E56" s="62" t="s">
        <v>70</v>
      </c>
      <c r="F56" s="63">
        <v>438.57</v>
      </c>
      <c r="G56" s="40"/>
      <c r="H56" s="24"/>
      <c r="I56" s="47" t="s">
        <v>38</v>
      </c>
      <c r="J56" s="48">
        <f>IF(I56="Less(-)",-1,1)</f>
        <v>1</v>
      </c>
      <c r="K56" s="24" t="s">
        <v>39</v>
      </c>
      <c r="L56" s="24" t="s">
        <v>4</v>
      </c>
      <c r="M56" s="41"/>
      <c r="N56" s="24"/>
      <c r="O56" s="24"/>
      <c r="P56" s="46"/>
      <c r="Q56" s="24"/>
      <c r="R56" s="24"/>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53"/>
      <c r="BA56" s="42">
        <f>ROUND(total_amount_ba($B$2,$D$2,D56,F56,J56,K56,M56),0)</f>
        <v>5263</v>
      </c>
      <c r="BB56" s="54">
        <f>BA56+SUM(N56:AZ56)</f>
        <v>5263</v>
      </c>
      <c r="BC56" s="50" t="str">
        <f>SpellNumber(L56,BB56)</f>
        <v>INR  Five Thousand Two Hundred &amp; Sixty Three  Only</v>
      </c>
      <c r="IA56" s="22">
        <v>10.02</v>
      </c>
      <c r="IB56" s="22" t="s">
        <v>155</v>
      </c>
      <c r="IC56" s="22" t="s">
        <v>110</v>
      </c>
      <c r="ID56" s="22">
        <v>12</v>
      </c>
      <c r="IE56" s="23" t="s">
        <v>70</v>
      </c>
      <c r="IF56" s="23"/>
      <c r="IG56" s="23"/>
      <c r="IH56" s="23"/>
      <c r="II56" s="23"/>
    </row>
    <row r="57" spans="1:243" s="22" customFormat="1" ht="86.25" customHeight="1">
      <c r="A57" s="59">
        <v>10.03</v>
      </c>
      <c r="B57" s="64" t="s">
        <v>156</v>
      </c>
      <c r="C57" s="39" t="s">
        <v>111</v>
      </c>
      <c r="D57" s="71"/>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2"/>
      <c r="AS57" s="72"/>
      <c r="AT57" s="72"/>
      <c r="AU57" s="72"/>
      <c r="AV57" s="72"/>
      <c r="AW57" s="72"/>
      <c r="AX57" s="72"/>
      <c r="AY57" s="72"/>
      <c r="AZ57" s="72"/>
      <c r="BA57" s="72"/>
      <c r="BB57" s="72"/>
      <c r="BC57" s="73"/>
      <c r="IA57" s="22">
        <v>10.03</v>
      </c>
      <c r="IB57" s="22" t="s">
        <v>156</v>
      </c>
      <c r="IC57" s="22" t="s">
        <v>111</v>
      </c>
      <c r="IE57" s="23"/>
      <c r="IF57" s="23"/>
      <c r="IG57" s="23"/>
      <c r="IH57" s="23"/>
      <c r="II57" s="23"/>
    </row>
    <row r="58" spans="1:243" s="22" customFormat="1" ht="24.75" customHeight="1">
      <c r="A58" s="59">
        <v>10.04</v>
      </c>
      <c r="B58" s="64" t="s">
        <v>157</v>
      </c>
      <c r="C58" s="39" t="s">
        <v>112</v>
      </c>
      <c r="D58" s="61">
        <v>12</v>
      </c>
      <c r="E58" s="62" t="s">
        <v>70</v>
      </c>
      <c r="F58" s="63">
        <v>551.77</v>
      </c>
      <c r="G58" s="40"/>
      <c r="H58" s="24"/>
      <c r="I58" s="47" t="s">
        <v>38</v>
      </c>
      <c r="J58" s="48">
        <f>IF(I58="Less(-)",-1,1)</f>
        <v>1</v>
      </c>
      <c r="K58" s="24" t="s">
        <v>39</v>
      </c>
      <c r="L58" s="24" t="s">
        <v>4</v>
      </c>
      <c r="M58" s="41"/>
      <c r="N58" s="24"/>
      <c r="O58" s="24"/>
      <c r="P58" s="46"/>
      <c r="Q58" s="24"/>
      <c r="R58" s="24"/>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53"/>
      <c r="BA58" s="42">
        <f>ROUND(total_amount_ba($B$2,$D$2,D58,F58,J58,K58,M58),0)</f>
        <v>6621</v>
      </c>
      <c r="BB58" s="54">
        <f>BA58+SUM(N58:AZ58)</f>
        <v>6621</v>
      </c>
      <c r="BC58" s="50" t="str">
        <f>SpellNumber(L58,BB58)</f>
        <v>INR  Six Thousand Six Hundred &amp; Twenty One  Only</v>
      </c>
      <c r="IA58" s="22">
        <v>10.04</v>
      </c>
      <c r="IB58" s="22" t="s">
        <v>157</v>
      </c>
      <c r="IC58" s="22" t="s">
        <v>112</v>
      </c>
      <c r="ID58" s="22">
        <v>12</v>
      </c>
      <c r="IE58" s="23" t="s">
        <v>70</v>
      </c>
      <c r="IF58" s="23"/>
      <c r="IG58" s="23"/>
      <c r="IH58" s="23"/>
      <c r="II58" s="23"/>
    </row>
    <row r="59" spans="1:243" s="22" customFormat="1" ht="231.75" customHeight="1">
      <c r="A59" s="63">
        <v>10.05</v>
      </c>
      <c r="B59" s="60" t="s">
        <v>158</v>
      </c>
      <c r="C59" s="39" t="s">
        <v>113</v>
      </c>
      <c r="D59" s="71"/>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72"/>
      <c r="AV59" s="72"/>
      <c r="AW59" s="72"/>
      <c r="AX59" s="72"/>
      <c r="AY59" s="72"/>
      <c r="AZ59" s="72"/>
      <c r="BA59" s="72"/>
      <c r="BB59" s="72"/>
      <c r="BC59" s="73"/>
      <c r="IA59" s="22">
        <v>10.05</v>
      </c>
      <c r="IB59" s="22" t="s">
        <v>158</v>
      </c>
      <c r="IC59" s="22" t="s">
        <v>113</v>
      </c>
      <c r="IE59" s="23"/>
      <c r="IF59" s="23"/>
      <c r="IG59" s="23"/>
      <c r="IH59" s="23"/>
      <c r="II59" s="23"/>
    </row>
    <row r="60" spans="1:243" s="22" customFormat="1" ht="74.25" customHeight="1">
      <c r="A60" s="59">
        <v>10.06</v>
      </c>
      <c r="B60" s="60" t="s">
        <v>159</v>
      </c>
      <c r="C60" s="39" t="s">
        <v>114</v>
      </c>
      <c r="D60" s="71"/>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3"/>
      <c r="IA60" s="22">
        <v>10.06</v>
      </c>
      <c r="IB60" s="22" t="s">
        <v>159</v>
      </c>
      <c r="IC60" s="22" t="s">
        <v>114</v>
      </c>
      <c r="IE60" s="23"/>
      <c r="IF60" s="23"/>
      <c r="IG60" s="23"/>
      <c r="IH60" s="23"/>
      <c r="II60" s="23"/>
    </row>
    <row r="61" spans="1:243" s="22" customFormat="1" ht="42.75">
      <c r="A61" s="59">
        <v>10.07</v>
      </c>
      <c r="B61" s="60" t="s">
        <v>160</v>
      </c>
      <c r="C61" s="39" t="s">
        <v>115</v>
      </c>
      <c r="D61" s="61">
        <v>2</v>
      </c>
      <c r="E61" s="62" t="s">
        <v>65</v>
      </c>
      <c r="F61" s="63">
        <v>9561.63</v>
      </c>
      <c r="G61" s="40"/>
      <c r="H61" s="24"/>
      <c r="I61" s="47" t="s">
        <v>38</v>
      </c>
      <c r="J61" s="48">
        <f>IF(I61="Less(-)",-1,1)</f>
        <v>1</v>
      </c>
      <c r="K61" s="24" t="s">
        <v>39</v>
      </c>
      <c r="L61" s="24" t="s">
        <v>4</v>
      </c>
      <c r="M61" s="41"/>
      <c r="N61" s="24"/>
      <c r="O61" s="24"/>
      <c r="P61" s="46"/>
      <c r="Q61" s="24"/>
      <c r="R61" s="24"/>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53"/>
      <c r="BA61" s="42">
        <f>ROUND(total_amount_ba($B$2,$D$2,D61,F61,J61,K61,M61),0)</f>
        <v>19123</v>
      </c>
      <c r="BB61" s="54">
        <f>BA61+SUM(N61:AZ61)</f>
        <v>19123</v>
      </c>
      <c r="BC61" s="50" t="str">
        <f>SpellNumber(L61,BB61)</f>
        <v>INR  Nineteen Thousand One Hundred &amp; Twenty Three  Only</v>
      </c>
      <c r="IA61" s="22">
        <v>10.07</v>
      </c>
      <c r="IB61" s="22" t="s">
        <v>160</v>
      </c>
      <c r="IC61" s="22" t="s">
        <v>115</v>
      </c>
      <c r="ID61" s="22">
        <v>2</v>
      </c>
      <c r="IE61" s="23" t="s">
        <v>65</v>
      </c>
      <c r="IF61" s="23"/>
      <c r="IG61" s="23"/>
      <c r="IH61" s="23"/>
      <c r="II61" s="23"/>
    </row>
    <row r="62" spans="1:243" s="22" customFormat="1" ht="171">
      <c r="A62" s="63">
        <v>10.08</v>
      </c>
      <c r="B62" s="60" t="s">
        <v>161</v>
      </c>
      <c r="C62" s="39" t="s">
        <v>116</v>
      </c>
      <c r="D62" s="71"/>
      <c r="E62" s="72"/>
      <c r="F62" s="72"/>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3"/>
      <c r="IA62" s="22">
        <v>10.08</v>
      </c>
      <c r="IB62" s="22" t="s">
        <v>161</v>
      </c>
      <c r="IC62" s="22" t="s">
        <v>116</v>
      </c>
      <c r="IE62" s="23"/>
      <c r="IF62" s="23"/>
      <c r="IG62" s="23"/>
      <c r="IH62" s="23"/>
      <c r="II62" s="23"/>
    </row>
    <row r="63" spans="1:243" s="22" customFormat="1" ht="28.5">
      <c r="A63" s="59">
        <v>10.09</v>
      </c>
      <c r="B63" s="64" t="s">
        <v>162</v>
      </c>
      <c r="C63" s="39" t="s">
        <v>117</v>
      </c>
      <c r="D63" s="61">
        <v>2</v>
      </c>
      <c r="E63" s="62" t="s">
        <v>65</v>
      </c>
      <c r="F63" s="63">
        <v>546.69</v>
      </c>
      <c r="G63" s="40"/>
      <c r="H63" s="24"/>
      <c r="I63" s="47" t="s">
        <v>38</v>
      </c>
      <c r="J63" s="48">
        <f>IF(I63="Less(-)",-1,1)</f>
        <v>1</v>
      </c>
      <c r="K63" s="24" t="s">
        <v>39</v>
      </c>
      <c r="L63" s="24" t="s">
        <v>4</v>
      </c>
      <c r="M63" s="41"/>
      <c r="N63" s="24"/>
      <c r="O63" s="24"/>
      <c r="P63" s="46"/>
      <c r="Q63" s="24"/>
      <c r="R63" s="24"/>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53"/>
      <c r="BA63" s="42">
        <f>ROUND(total_amount_ba($B$2,$D$2,D63,F63,J63,K63,M63),0)</f>
        <v>1093</v>
      </c>
      <c r="BB63" s="54">
        <f>BA63+SUM(N63:AZ63)</f>
        <v>1093</v>
      </c>
      <c r="BC63" s="50" t="str">
        <f>SpellNumber(L63,BB63)</f>
        <v>INR  One Thousand  &amp;Ninety Three  Only</v>
      </c>
      <c r="IA63" s="22">
        <v>10.09</v>
      </c>
      <c r="IB63" s="22" t="s">
        <v>162</v>
      </c>
      <c r="IC63" s="22" t="s">
        <v>117</v>
      </c>
      <c r="ID63" s="22">
        <v>2</v>
      </c>
      <c r="IE63" s="23" t="s">
        <v>65</v>
      </c>
      <c r="IF63" s="23"/>
      <c r="IG63" s="23"/>
      <c r="IH63" s="23"/>
      <c r="II63" s="23"/>
    </row>
    <row r="64" spans="1:243" s="22" customFormat="1" ht="20.25" customHeight="1">
      <c r="A64" s="59">
        <v>11</v>
      </c>
      <c r="B64" s="64" t="s">
        <v>163</v>
      </c>
      <c r="C64" s="39" t="s">
        <v>118</v>
      </c>
      <c r="D64" s="71"/>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c r="AJ64" s="72"/>
      <c r="AK64" s="72"/>
      <c r="AL64" s="72"/>
      <c r="AM64" s="72"/>
      <c r="AN64" s="72"/>
      <c r="AO64" s="72"/>
      <c r="AP64" s="72"/>
      <c r="AQ64" s="72"/>
      <c r="AR64" s="72"/>
      <c r="AS64" s="72"/>
      <c r="AT64" s="72"/>
      <c r="AU64" s="72"/>
      <c r="AV64" s="72"/>
      <c r="AW64" s="72"/>
      <c r="AX64" s="72"/>
      <c r="AY64" s="72"/>
      <c r="AZ64" s="72"/>
      <c r="BA64" s="72"/>
      <c r="BB64" s="72"/>
      <c r="BC64" s="73"/>
      <c r="IA64" s="22">
        <v>11</v>
      </c>
      <c r="IB64" s="22" t="s">
        <v>163</v>
      </c>
      <c r="IC64" s="22" t="s">
        <v>118</v>
      </c>
      <c r="IE64" s="23"/>
      <c r="IF64" s="23"/>
      <c r="IG64" s="23"/>
      <c r="IH64" s="23"/>
      <c r="II64" s="23"/>
    </row>
    <row r="65" spans="1:243" s="22" customFormat="1" ht="94.5" customHeight="1">
      <c r="A65" s="63">
        <v>11.01</v>
      </c>
      <c r="B65" s="60" t="s">
        <v>164</v>
      </c>
      <c r="C65" s="39" t="s">
        <v>119</v>
      </c>
      <c r="D65" s="61">
        <v>3</v>
      </c>
      <c r="E65" s="62" t="s">
        <v>165</v>
      </c>
      <c r="F65" s="63">
        <v>4942.04</v>
      </c>
      <c r="G65" s="40"/>
      <c r="H65" s="24"/>
      <c r="I65" s="47" t="s">
        <v>38</v>
      </c>
      <c r="J65" s="48">
        <f>IF(I65="Less(-)",-1,1)</f>
        <v>1</v>
      </c>
      <c r="K65" s="24" t="s">
        <v>39</v>
      </c>
      <c r="L65" s="24" t="s">
        <v>4</v>
      </c>
      <c r="M65" s="41"/>
      <c r="N65" s="24"/>
      <c r="O65" s="24"/>
      <c r="P65" s="46"/>
      <c r="Q65" s="24"/>
      <c r="R65" s="24"/>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53"/>
      <c r="BA65" s="42">
        <f>ROUND(total_amount_ba($B$2,$D$2,D65,F65,J65,K65,M65),0)</f>
        <v>14826</v>
      </c>
      <c r="BB65" s="54">
        <f>BA65+SUM(N65:AZ65)</f>
        <v>14826</v>
      </c>
      <c r="BC65" s="50" t="str">
        <f>SpellNumber(L65,BB65)</f>
        <v>INR  Fourteen Thousand Eight Hundred &amp; Twenty Six  Only</v>
      </c>
      <c r="IA65" s="22">
        <v>11.01</v>
      </c>
      <c r="IB65" s="76" t="s">
        <v>164</v>
      </c>
      <c r="IC65" s="22" t="s">
        <v>119</v>
      </c>
      <c r="ID65" s="22">
        <v>3</v>
      </c>
      <c r="IE65" s="23" t="s">
        <v>165</v>
      </c>
      <c r="IF65" s="23"/>
      <c r="IG65" s="23"/>
      <c r="IH65" s="23"/>
      <c r="II65" s="23"/>
    </row>
    <row r="66" spans="1:55" ht="28.5">
      <c r="A66" s="25" t="s">
        <v>46</v>
      </c>
      <c r="B66" s="26"/>
      <c r="C66" s="27"/>
      <c r="D66" s="43"/>
      <c r="E66" s="43"/>
      <c r="F66" s="43"/>
      <c r="G66" s="43"/>
      <c r="H66" s="55"/>
      <c r="I66" s="55"/>
      <c r="J66" s="55"/>
      <c r="K66" s="55"/>
      <c r="L66" s="56"/>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57">
        <f>SUM(BA13:BA65)</f>
        <v>207089</v>
      </c>
      <c r="BB66" s="58">
        <f>SUM(BB13:BB65)</f>
        <v>207089</v>
      </c>
      <c r="BC66" s="50" t="str">
        <f>SpellNumber(L66,BB66)</f>
        <v>  Two Lakh Seven Thousand  &amp;Eighty Nine  Only</v>
      </c>
    </row>
    <row r="67" spans="1:55" ht="37.5" customHeight="1">
      <c r="A67" s="26" t="s">
        <v>47</v>
      </c>
      <c r="B67" s="28"/>
      <c r="C67" s="29"/>
      <c r="D67" s="30"/>
      <c r="E67" s="44" t="s">
        <v>54</v>
      </c>
      <c r="F67" s="45"/>
      <c r="G67" s="31"/>
      <c r="H67" s="32"/>
      <c r="I67" s="32"/>
      <c r="J67" s="32"/>
      <c r="K67" s="33"/>
      <c r="L67" s="34"/>
      <c r="M67" s="35"/>
      <c r="N67" s="36"/>
      <c r="O67" s="22"/>
      <c r="P67" s="22"/>
      <c r="Q67" s="22"/>
      <c r="R67" s="22"/>
      <c r="S67" s="22"/>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7">
        <f>IF(ISBLANK(F67),0,IF(E67="Excess (+)",ROUND(BA66+(BA66*F67),2),IF(E67="Less (-)",ROUND(BA66+(BA66*F67*(-1)),2),IF(E67="At Par",BA66,0))))</f>
        <v>0</v>
      </c>
      <c r="BB67" s="38">
        <f>ROUND(BA67,0)</f>
        <v>0</v>
      </c>
      <c r="BC67" s="21" t="str">
        <f>SpellNumber($E$2,BB67)</f>
        <v>INR Zero Only</v>
      </c>
    </row>
    <row r="68" spans="1:55" ht="18">
      <c r="A68" s="25" t="s">
        <v>48</v>
      </c>
      <c r="B68" s="25"/>
      <c r="C68" s="66" t="str">
        <f>SpellNumber($E$2,BB67)</f>
        <v>INR Zero Only</v>
      </c>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c r="AY68" s="66"/>
      <c r="AZ68" s="66"/>
      <c r="BA68" s="66"/>
      <c r="BB68" s="66"/>
      <c r="BC68" s="66"/>
    </row>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6" ht="15"/>
    <row r="257" ht="15"/>
    <row r="258" ht="15"/>
    <row r="259" ht="15"/>
    <row r="260" ht="15"/>
    <row r="261" ht="15"/>
    <row r="262" ht="15"/>
    <row r="264" ht="15"/>
    <row r="265" ht="15"/>
    <row r="266" ht="15"/>
    <row r="267" ht="15"/>
    <row r="269" ht="15"/>
    <row r="270" ht="15"/>
    <row r="271" ht="15"/>
    <row r="272" ht="15"/>
    <row r="273" ht="15"/>
    <row r="274" ht="15"/>
    <row r="275" ht="15"/>
    <row r="276" ht="15"/>
    <row r="277" ht="15"/>
    <row r="278" ht="15"/>
    <row r="279" ht="15"/>
    <row r="280" ht="15"/>
    <row r="281" ht="15"/>
    <row r="282" ht="15"/>
    <row r="283" ht="15"/>
    <row r="284" ht="15"/>
    <row r="285" ht="15"/>
    <row r="286" ht="15"/>
    <row r="288" ht="15"/>
    <row r="289" ht="15"/>
    <row r="290" ht="15"/>
    <row r="291" ht="15"/>
    <row r="292" ht="15"/>
    <row r="293" ht="15"/>
    <row r="294" ht="15"/>
    <row r="295" ht="15"/>
    <row r="296" ht="15"/>
    <row r="297" ht="15"/>
    <row r="298" ht="15"/>
    <row r="299" ht="15"/>
    <row r="301" ht="15"/>
    <row r="302" ht="15"/>
    <row r="303" ht="15"/>
    <row r="304" ht="15"/>
    <row r="305" ht="15"/>
    <row r="307" ht="15"/>
    <row r="308" ht="15"/>
    <row r="309" ht="15"/>
    <row r="310" ht="15"/>
    <row r="312" ht="15"/>
    <row r="313" ht="15"/>
    <row r="314" ht="15"/>
    <row r="315" ht="15"/>
    <row r="316" ht="15"/>
    <row r="317" ht="15"/>
    <row r="318" ht="15"/>
  </sheetData>
  <sheetProtection password="9E83" sheet="1"/>
  <autoFilter ref="A11:BC68"/>
  <mergeCells count="36">
    <mergeCell ref="D62:BC62"/>
    <mergeCell ref="D64:BC64"/>
    <mergeCell ref="D53:BC53"/>
    <mergeCell ref="D54:BC54"/>
    <mergeCell ref="D55:BC55"/>
    <mergeCell ref="D57:BC57"/>
    <mergeCell ref="D59:BC59"/>
    <mergeCell ref="D60:BC60"/>
    <mergeCell ref="D42:BC42"/>
    <mergeCell ref="D44:BC44"/>
    <mergeCell ref="D45:BC45"/>
    <mergeCell ref="D47:BC47"/>
    <mergeCell ref="D49:BC49"/>
    <mergeCell ref="D51:BC51"/>
    <mergeCell ref="D32:BC32"/>
    <mergeCell ref="D33:BC33"/>
    <mergeCell ref="D35:BC35"/>
    <mergeCell ref="D37:BC37"/>
    <mergeCell ref="D39:BC39"/>
    <mergeCell ref="D41:BC41"/>
    <mergeCell ref="D17:BC17"/>
    <mergeCell ref="D21:BC21"/>
    <mergeCell ref="D22:BC22"/>
    <mergeCell ref="D24:BC24"/>
    <mergeCell ref="D27:BC27"/>
    <mergeCell ref="D29:BC29"/>
    <mergeCell ref="A9:BC9"/>
    <mergeCell ref="C68:BC68"/>
    <mergeCell ref="A1:L1"/>
    <mergeCell ref="A4:BC4"/>
    <mergeCell ref="A5:BC5"/>
    <mergeCell ref="A6:BC6"/>
    <mergeCell ref="A7:BC7"/>
    <mergeCell ref="B8:BC8"/>
    <mergeCell ref="D13:BC13"/>
    <mergeCell ref="D14:BC14"/>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67">
      <formula1>IF(E67="Select",-1,IF(E67="At Par",0,0))</formula1>
      <formula2>IF(E67="Select",-1,IF(E67="At Par",0,0.99))</formula2>
    </dataValidation>
    <dataValidation type="list" allowBlank="1" showErrorMessage="1" sqref="E67">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67">
      <formula1>0</formula1>
      <formula2>99.9</formula2>
    </dataValidation>
    <dataValidation type="list" allowBlank="1" showErrorMessage="1" sqref="D13:D14 K15:K16 D17 K18:K20 D21:D22 K23 D24 K25:K26 D27 K28 D29 K30:K31 D32:D33 K34 D35 K36 D37 K38 D39 K40 D41:D42 K43 D44:D45 K46 D47 K48 D49 K50 D51 K52 D53:D55 K56 D57 K58 D59:D60 K61 D62 K63 K65 D64">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6 G18:H20 G23:H23 G25:H26 G28:H28 G30:H31 G34:H34 G36:H36 G38:H38 G40:H40 G43:H43 G46:H46 G48:H48 G50:H50 G52:H52 G56:H56 G58:H58 G61:H61 G63:H63 G65:H65">
      <formula1>0</formula1>
      <formula2>999999999999999</formula2>
    </dataValidation>
    <dataValidation allowBlank="1" showInputMessage="1" showErrorMessage="1" promptTitle="Addition / Deduction" prompt="Please Choose the correct One" sqref="J15:J16 J18:J20 J23 J25:J26 J28 J30:J31 J34 J36 J38 J40 J43 J46 J48 J50 J52 J56 J58 J61 J63 J65">
      <formula1>0</formula1>
      <formula2>0</formula2>
    </dataValidation>
    <dataValidation type="list" showErrorMessage="1" sqref="I15:I16 I18:I20 I23 I25:I26 I28 I30:I31 I34 I36 I38 I40 I43 I46 I48 I50 I52 I56 I58 I61 I63 I65">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6 N18:O20 N23:O23 N25:O26 N28:O28 N30:O31 N34:O34 N36:O36 N38:O38 N40:O40 N43:O43 N46:O46 N48:O48 N50:O50 N52:O52 N56:O56 N58:O58 N61:O61 N63:O63 N65:O6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R16 R18:R20 R23 R25:R26 R28 R30:R31 R34 R36 R38 R40 R43 R46 R48 R50 R52 R56 R58 R61 R63 R6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Q16 Q18:Q20 Q23 Q25:Q26 Q28 Q30:Q31 Q34 Q36 Q38 Q40 Q43 Q46 Q48 Q50 Q52 Q56 Q58 Q61 Q63 Q65">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M16 M18:M20 M23 M25:M26 M28 M30:M31 M34 M36 M38 M40 M43 M46 M48 M50 M52 M56 M58 M61 M63 M65">
      <formula1>0</formula1>
      <formula2>999999999999999</formula2>
    </dataValidation>
    <dataValidation type="decimal" allowBlank="1" showInputMessage="1" showErrorMessage="1" promptTitle="Quantity" prompt="Please enter the Quantity for this item. " errorTitle="Invalid Entry" error="Only Numeric Values are allowed. " sqref="D15:D16 D18:D20 D23 D25:D26 D28 D30:D31 D34 D36 D38 D40 D43 D46 D48 D50 D52 D56 D58 D61 D63 D65">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F16 F18:F20 F23 F25:F26 F28 F30:F31 F34 F36 F38 F40 F43 F46 F48 F50 F52 F56 F58 F61 F63 F65">
      <formula1>0</formula1>
      <formula2>999999999999999</formula2>
    </dataValidation>
    <dataValidation type="list" allowBlank="1" showInputMessage="1" showErrorMessage="1" sqref="L63 L13 L14 L15 L16 L17 L18 L19 L20 L21 L22 L23 L24 L25 L26 L27 L28 L29 L30 L31 L32 L33 L34 L35 L36 L37 L38 L39 L40 L41 L42 L43 L44 L45 L46 L47 L48 L49 L50 L51 L52 L53 L54 L55 L56 L57 L58 L59 L60 L61 L62 L65 L64">
      <formula1>"INR"</formula1>
    </dataValidation>
    <dataValidation allowBlank="1" showInputMessage="1" showErrorMessage="1" promptTitle="Itemcode/Make" prompt="Please enter text" sqref="C13:C65">
      <formula1>0</formula1>
      <formula2>0</formula2>
    </dataValidation>
    <dataValidation type="decimal" allowBlank="1" showInputMessage="1" showErrorMessage="1" errorTitle="Invalid Entry" error="Only Numeric Values are allowed. " sqref="A13:A65">
      <formula1>0</formula1>
      <formula2>999999999999999</formula2>
    </dataValidation>
  </dataValidations>
  <printOptions/>
  <pageMargins left="0.7" right="0.2" top="0.5" bottom="0.25" header="0.511805555555556" footer="0.511805555555556"/>
  <pageSetup fitToHeight="0" horizontalDpi="300" verticalDpi="300" orientation="portrait" paperSize="9" scale="6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4" t="s">
        <v>49</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2021-09-01T11:01:32Z</cp:lastPrinted>
  <dcterms:created xsi:type="dcterms:W3CDTF">2009-01-30T06:42:42Z</dcterms:created>
  <dcterms:modified xsi:type="dcterms:W3CDTF">2021-09-01T11:09:56Z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