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<sst xmlns="http://schemas.openxmlformats.org/spreadsheetml/2006/main" count="194" uniqueCount="72">
  <si>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</si>
  <si>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</si>
  <si>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</si>
  <si>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</si>
  <si>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</si>
  <si>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</si>
  <si>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</si>
  <si>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</si>
  <si>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</si>
  <si>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</si>
  <si>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</si>
  <si>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</si>
  <si>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</si>
  <si>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</si>
  <si>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</si>
  <si>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</si>
  <si>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</si>
  <si>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</si>
  <si>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</si>
  <si>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</si>
  <si>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</si>
  <si>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</si>
  <si>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</si>
  <si>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</si>
  <si>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</si>
  <si>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</si>
  <si>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</si>
  <si>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</si>
  <si>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</si>
  <si>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</si>
  <si>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</si>
  <si>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</si>
  <si>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</si>
  <si>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</si>
  <si>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</si>
  <si>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</si>
  <si>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</si>
  <si>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</si>
  <si>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</si>
  <si>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</si>
  <si>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</si>
  <si>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</si>
  <si>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</si>
  <si>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</si>
  <si>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</si>
  <si>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</si>
  <si>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</si>
  <si>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</si>
  <si>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</si>
  <si>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</si>
  <si>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</si>
  <si>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100x10 mm</t>
  </si>
  <si>
    <t>Providing and applying white cement based putty of average thickness 1 mm, of approved brand and manufacturer, over the plastered wall surface to prepare the surface even and smooth complete.</t>
  </si>
  <si>
    <t>Of area 3 sq. metres and below</t>
  </si>
  <si>
    <t>For thickness of tiles 10 mm to 25 mm</t>
  </si>
  <si>
    <t>Dismantling old plaster or skirting raking out joints and cleaning the surface for plaster including disposal of rubbish to the dumping ground within 50 metres lead.</t>
  </si>
  <si>
    <t>Contract No:  16/C/D1/2021-22</t>
  </si>
  <si>
    <t>Name of Work: Replacement of toilet /bath room main door and looking mirror of all blocks at hall-8</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</si>
  <si>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</si>
  <si>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</si>
  <si>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</si>
  <si>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</si>
  <si>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</si>
  <si>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</si>
  <si>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</si>
  <si>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Dismantling doors, windows and clerestory windows (steel or wood) shutter including chowkhats, architrave, holdfasts etc. complete and stacking within 50 metres lead :</t>
  </si>
  <si>
    <t>Dismantling tile work in floors and roofs laid in cement mortar including stacking material within 50 metres lead.</t>
  </si>
  <si>
    <t>15 mm cement plaster on rough side of single or half brick wall of mix:</t>
  </si>
  <si>
    <t>Finishing walls with Premium Acrylic Smooth exterior paint with Silicone additives of required shade</t>
  </si>
  <si>
    <t>Old work (one or more coats applied @ 0.83 ltr/10 sqm).</t>
  </si>
  <si>
    <t xml:space="preserve">Providing and fixing looking mirror of 5.5 mm thick superior glass of approved quality complete with 12 mm thick of water type ply wood sheet ground 40 mm widex 12 mm thick 1st class teak wood beading frame of half round fixed to wooden cleats with C.P brass scerw and washer complete. teak wood beading finished with sprits polishing copmplete.
</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</si>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</sst>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5"/>
  <sheetViews>
    <sheetView showGridLines="0" view="pageBreakPreview" zoomScaleNormal="85" zoomScaleSheetLayoutView="100" zoomScalePageLayoutView="0" workbookViewId="0" topLeftCell="A1">
      <selection activeCell="D32" sqref="D3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57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5.5"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78.75" customHeight="1">
      <c r="A13" s="57">
        <v>1</v>
      </c>
      <c r="B13" s="58" t="s">
        <v>58</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58</v>
      </c>
      <c r="IE13" s="22"/>
      <c r="IF13" s="22"/>
      <c r="IG13" s="22"/>
      <c r="IH13" s="22"/>
      <c r="II13" s="22"/>
    </row>
    <row r="14" spans="1:243" s="21" customFormat="1" ht="31.5" customHeight="1">
      <c r="A14" s="57">
        <v>1.1</v>
      </c>
      <c r="B14" s="58" t="s">
        <v>59</v>
      </c>
      <c r="C14" s="33"/>
      <c r="D14" s="33">
        <v>49</v>
      </c>
      <c r="E14" s="59" t="s">
        <v>46</v>
      </c>
      <c r="F14" s="60">
        <v>203.16</v>
      </c>
      <c r="G14" s="43"/>
      <c r="H14" s="37"/>
      <c r="I14" s="38" t="s">
        <v>33</v>
      </c>
      <c r="J14" s="39">
        <f>IF(I14="Less(-)",-1,1)</f>
        <v>1</v>
      </c>
      <c r="K14" s="37" t="s">
        <v>34</v>
      </c>
      <c r="L14" s="37" t="s">
        <v>4</v>
      </c>
      <c r="M14" s="40"/>
      <c r="N14" s="49"/>
      <c r="O14" s="49"/>
      <c r="P14" s="50"/>
      <c r="Q14" s="49"/>
      <c r="R14" s="49"/>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2">
        <f>total_amount_ba($B$2,$D$2,D14,F14,J14,K14,M14)</f>
        <v>9954.84</v>
      </c>
      <c r="BB14" s="51">
        <f>BA14+SUM(N14:AZ14)</f>
        <v>9954.84</v>
      </c>
      <c r="BC14" s="56" t="str">
        <f>SpellNumber(L14,BB14)</f>
        <v>INR  Nine Thousand Nine Hundred &amp; Fifty Four  and Paise Eighty Four Only</v>
      </c>
      <c r="IA14" s="21">
        <v>1.1</v>
      </c>
      <c r="IB14" s="21" t="s">
        <v>59</v>
      </c>
      <c r="ID14" s="21">
        <v>49</v>
      </c>
      <c r="IE14" s="22" t="s">
        <v>46</v>
      </c>
      <c r="IF14" s="22"/>
      <c r="IG14" s="22"/>
      <c r="IH14" s="22"/>
      <c r="II14" s="22"/>
    </row>
    <row r="15" spans="1:243" s="21" customFormat="1" ht="94.5">
      <c r="A15" s="57">
        <v>2</v>
      </c>
      <c r="B15" s="58" t="s">
        <v>60</v>
      </c>
      <c r="C15" s="33"/>
      <c r="D15" s="67"/>
      <c r="E15" s="67"/>
      <c r="F15" s="67"/>
      <c r="G15" s="67"/>
      <c r="H15" s="67"/>
      <c r="I15" s="67"/>
      <c r="J15" s="67"/>
      <c r="K15" s="67"/>
      <c r="L15" s="67"/>
      <c r="M15" s="67"/>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IA15" s="21">
        <v>2</v>
      </c>
      <c r="IB15" s="21" t="s">
        <v>60</v>
      </c>
      <c r="IE15" s="22"/>
      <c r="IF15" s="22"/>
      <c r="IG15" s="22"/>
      <c r="IH15" s="22"/>
      <c r="II15" s="22"/>
    </row>
    <row r="16" spans="1:243" s="21" customFormat="1" ht="28.5">
      <c r="A16" s="57">
        <v>2.1</v>
      </c>
      <c r="B16" s="58" t="s">
        <v>51</v>
      </c>
      <c r="C16" s="33"/>
      <c r="D16" s="33">
        <v>13</v>
      </c>
      <c r="E16" s="59" t="s">
        <v>46</v>
      </c>
      <c r="F16" s="60">
        <v>50.99</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662.87</v>
      </c>
      <c r="BB16" s="51">
        <f aca="true" t="shared" si="2" ref="BB16:BB23">BA16+SUM(N16:AZ16)</f>
        <v>662.87</v>
      </c>
      <c r="BC16" s="56" t="str">
        <f aca="true" t="shared" si="3" ref="BC16:BC23">SpellNumber(L16,BB16)</f>
        <v>INR  Six Hundred &amp; Sixty Two  and Paise Eighty Seven Only</v>
      </c>
      <c r="IA16" s="21">
        <v>2.1</v>
      </c>
      <c r="IB16" s="21" t="s">
        <v>51</v>
      </c>
      <c r="ID16" s="21">
        <v>13</v>
      </c>
      <c r="IE16" s="22" t="s">
        <v>46</v>
      </c>
      <c r="IF16" s="22"/>
      <c r="IG16" s="22"/>
      <c r="IH16" s="22"/>
      <c r="II16" s="22"/>
    </row>
    <row r="17" spans="1:243" s="21" customFormat="1" ht="187.5" customHeight="1">
      <c r="A17" s="57">
        <v>3</v>
      </c>
      <c r="B17" s="58" t="s">
        <v>61</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3</v>
      </c>
      <c r="IB17" s="21" t="s">
        <v>61</v>
      </c>
      <c r="IE17" s="22"/>
      <c r="IF17" s="22"/>
      <c r="IG17" s="22"/>
      <c r="IH17" s="22"/>
      <c r="II17" s="22"/>
    </row>
    <row r="18" spans="1:243" s="21" customFormat="1" ht="30.75" customHeight="1">
      <c r="A18" s="57">
        <v>3.1</v>
      </c>
      <c r="B18" s="58" t="s">
        <v>62</v>
      </c>
      <c r="C18" s="33"/>
      <c r="D18" s="33">
        <v>253</v>
      </c>
      <c r="E18" s="59" t="s">
        <v>44</v>
      </c>
      <c r="F18" s="60">
        <v>194.34</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49168.02</v>
      </c>
      <c r="BB18" s="51">
        <f t="shared" si="2"/>
        <v>49168.02</v>
      </c>
      <c r="BC18" s="56" t="str">
        <f t="shared" si="3"/>
        <v>INR  Forty Nine Thousand One Hundred &amp; Sixty Eight  and Paise Two Only</v>
      </c>
      <c r="IA18" s="21">
        <v>3.1</v>
      </c>
      <c r="IB18" s="21" t="s">
        <v>62</v>
      </c>
      <c r="ID18" s="21">
        <v>253</v>
      </c>
      <c r="IE18" s="22" t="s">
        <v>44</v>
      </c>
      <c r="IF18" s="22"/>
      <c r="IG18" s="22"/>
      <c r="IH18" s="22"/>
      <c r="II18" s="22"/>
    </row>
    <row r="19" spans="1:243" s="21" customFormat="1" ht="18" customHeight="1">
      <c r="A19" s="57">
        <v>4</v>
      </c>
      <c r="B19" s="58" t="s">
        <v>63</v>
      </c>
      <c r="C19" s="33"/>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4</v>
      </c>
      <c r="IB19" s="21" t="s">
        <v>63</v>
      </c>
      <c r="IE19" s="22"/>
      <c r="IF19" s="22"/>
      <c r="IG19" s="22"/>
      <c r="IH19" s="22"/>
      <c r="II19" s="22"/>
    </row>
    <row r="20" spans="1:243" s="21" customFormat="1" ht="345.75" customHeight="1">
      <c r="A20" s="57">
        <v>4.1</v>
      </c>
      <c r="B20" s="58" t="s">
        <v>64</v>
      </c>
      <c r="C20" s="33"/>
      <c r="D20" s="33">
        <v>108</v>
      </c>
      <c r="E20" s="59" t="s">
        <v>43</v>
      </c>
      <c r="F20" s="60">
        <v>1543.8</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166730.4</v>
      </c>
      <c r="BB20" s="51">
        <f t="shared" si="2"/>
        <v>166730.4</v>
      </c>
      <c r="BC20" s="56" t="str">
        <f t="shared" si="3"/>
        <v>INR  One Lakh Sixty Six Thousand Seven Hundred &amp; Thirty  and Paise Forty Only</v>
      </c>
      <c r="IA20" s="21">
        <v>4.1</v>
      </c>
      <c r="IB20" s="21" t="s">
        <v>64</v>
      </c>
      <c r="ID20" s="21">
        <v>108</v>
      </c>
      <c r="IE20" s="22" t="s">
        <v>43</v>
      </c>
      <c r="IF20" s="22"/>
      <c r="IG20" s="22"/>
      <c r="IH20" s="22"/>
      <c r="II20" s="22"/>
    </row>
    <row r="21" spans="1:243" s="21" customFormat="1" ht="34.5" customHeight="1">
      <c r="A21" s="57">
        <v>5</v>
      </c>
      <c r="B21" s="58" t="s">
        <v>50</v>
      </c>
      <c r="C21" s="33"/>
      <c r="D21" s="33">
        <v>61</v>
      </c>
      <c r="E21" s="59" t="s">
        <v>43</v>
      </c>
      <c r="F21" s="60">
        <v>903.38</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55106.18</v>
      </c>
      <c r="BB21" s="51">
        <f t="shared" si="2"/>
        <v>55106.18</v>
      </c>
      <c r="BC21" s="56" t="str">
        <f t="shared" si="3"/>
        <v>INR  Fifty Five Thousand One Hundred &amp; Six  and Paise Eighteen Only</v>
      </c>
      <c r="IA21" s="21">
        <v>5</v>
      </c>
      <c r="IB21" s="21" t="s">
        <v>50</v>
      </c>
      <c r="ID21" s="21">
        <v>61</v>
      </c>
      <c r="IE21" s="22" t="s">
        <v>43</v>
      </c>
      <c r="IF21" s="22"/>
      <c r="IG21" s="22"/>
      <c r="IH21" s="22"/>
      <c r="II21" s="22"/>
    </row>
    <row r="22" spans="1:243" s="21" customFormat="1" ht="18" customHeight="1">
      <c r="A22" s="57">
        <v>6</v>
      </c>
      <c r="B22" s="58" t="s">
        <v>65</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6</v>
      </c>
      <c r="IB22" s="21" t="s">
        <v>65</v>
      </c>
      <c r="IE22" s="22"/>
      <c r="IF22" s="22"/>
      <c r="IG22" s="22"/>
      <c r="IH22" s="22"/>
      <c r="II22" s="22"/>
    </row>
    <row r="23" spans="1:243" s="21" customFormat="1" ht="30.75" customHeight="1">
      <c r="A23" s="57">
        <v>6.1</v>
      </c>
      <c r="B23" s="58" t="s">
        <v>53</v>
      </c>
      <c r="C23" s="33"/>
      <c r="D23" s="33">
        <v>48</v>
      </c>
      <c r="E23" s="59" t="s">
        <v>46</v>
      </c>
      <c r="F23" s="60">
        <v>240.68</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11552.64</v>
      </c>
      <c r="BB23" s="51">
        <f t="shared" si="2"/>
        <v>11552.64</v>
      </c>
      <c r="BC23" s="56" t="str">
        <f t="shared" si="3"/>
        <v>INR  Eleven Thousand Five Hundred &amp; Fifty Two  and Paise Sixty Four Only</v>
      </c>
      <c r="IA23" s="21">
        <v>6.1</v>
      </c>
      <c r="IB23" s="21" t="s">
        <v>53</v>
      </c>
      <c r="ID23" s="21">
        <v>48</v>
      </c>
      <c r="IE23" s="22" t="s">
        <v>46</v>
      </c>
      <c r="IF23" s="22"/>
      <c r="IG23" s="22"/>
      <c r="IH23" s="22"/>
      <c r="II23" s="22"/>
    </row>
    <row r="24" spans="1:243" s="21" customFormat="1" ht="51" customHeight="1">
      <c r="A24" s="57">
        <v>7</v>
      </c>
      <c r="B24" s="58" t="s">
        <v>66</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7</v>
      </c>
      <c r="IB24" s="21" t="s">
        <v>66</v>
      </c>
      <c r="IE24" s="22"/>
      <c r="IF24" s="22"/>
      <c r="IG24" s="22"/>
      <c r="IH24" s="22"/>
      <c r="II24" s="22"/>
    </row>
    <row r="25" spans="1:243" s="21" customFormat="1" ht="31.5" customHeight="1">
      <c r="A25" s="57">
        <v>7.1</v>
      </c>
      <c r="B25" s="58" t="s">
        <v>54</v>
      </c>
      <c r="C25" s="33"/>
      <c r="D25" s="33">
        <v>61</v>
      </c>
      <c r="E25" s="59" t="s">
        <v>43</v>
      </c>
      <c r="F25" s="60">
        <v>48.09</v>
      </c>
      <c r="G25" s="43"/>
      <c r="H25" s="37"/>
      <c r="I25" s="38" t="s">
        <v>33</v>
      </c>
      <c r="J25" s="39">
        <f aca="true" t="shared" si="4" ref="J25:J32">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5:BA32">total_amount_ba($B$2,$D$2,D25,F25,J25,K25,M25)</f>
        <v>2933.49</v>
      </c>
      <c r="BB25" s="51">
        <f aca="true" t="shared" si="6" ref="BB25:BB32">BA25+SUM(N25:AZ25)</f>
        <v>2933.49</v>
      </c>
      <c r="BC25" s="56" t="str">
        <f aca="true" t="shared" si="7" ref="BC25:BC32">SpellNumber(L25,BB25)</f>
        <v>INR  Two Thousand Nine Hundred &amp; Thirty Three  and Paise Forty Nine Only</v>
      </c>
      <c r="IA25" s="21">
        <v>7.1</v>
      </c>
      <c r="IB25" s="21" t="s">
        <v>54</v>
      </c>
      <c r="ID25" s="21">
        <v>61</v>
      </c>
      <c r="IE25" s="22" t="s">
        <v>43</v>
      </c>
      <c r="IF25" s="22"/>
      <c r="IG25" s="22"/>
      <c r="IH25" s="22"/>
      <c r="II25" s="22"/>
    </row>
    <row r="26" spans="1:243" s="21" customFormat="1" ht="63" customHeight="1">
      <c r="A26" s="57">
        <v>8</v>
      </c>
      <c r="B26" s="58" t="s">
        <v>55</v>
      </c>
      <c r="C26" s="33"/>
      <c r="D26" s="33">
        <v>48</v>
      </c>
      <c r="E26" s="59" t="s">
        <v>43</v>
      </c>
      <c r="F26" s="60">
        <v>34.23</v>
      </c>
      <c r="G26" s="43"/>
      <c r="H26" s="37"/>
      <c r="I26" s="38" t="s">
        <v>33</v>
      </c>
      <c r="J26" s="39">
        <f t="shared" si="4"/>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5"/>
        <v>1643.04</v>
      </c>
      <c r="BB26" s="51">
        <f t="shared" si="6"/>
        <v>1643.04</v>
      </c>
      <c r="BC26" s="56" t="str">
        <f t="shared" si="7"/>
        <v>INR  One Thousand Six Hundred &amp; Forty Three  and Paise Four Only</v>
      </c>
      <c r="IA26" s="21">
        <v>8</v>
      </c>
      <c r="IB26" s="21" t="s">
        <v>55</v>
      </c>
      <c r="ID26" s="21">
        <v>48</v>
      </c>
      <c r="IE26" s="22" t="s">
        <v>43</v>
      </c>
      <c r="IF26" s="22"/>
      <c r="IG26" s="22"/>
      <c r="IH26" s="22"/>
      <c r="II26" s="22"/>
    </row>
    <row r="27" spans="1:243" s="21" customFormat="1" ht="31.5" customHeight="1">
      <c r="A27" s="57">
        <v>9</v>
      </c>
      <c r="B27" s="58" t="s">
        <v>67</v>
      </c>
      <c r="C27" s="33"/>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9</v>
      </c>
      <c r="IB27" s="21" t="s">
        <v>67</v>
      </c>
      <c r="IE27" s="22"/>
      <c r="IF27" s="22"/>
      <c r="IG27" s="22"/>
      <c r="IH27" s="22"/>
      <c r="II27" s="22"/>
    </row>
    <row r="28" spans="1:243" s="21" customFormat="1" ht="30.75" customHeight="1">
      <c r="A28" s="57">
        <v>9.1</v>
      </c>
      <c r="B28" s="58" t="s">
        <v>47</v>
      </c>
      <c r="C28" s="33"/>
      <c r="D28" s="33">
        <v>48</v>
      </c>
      <c r="E28" s="59" t="s">
        <v>43</v>
      </c>
      <c r="F28" s="60">
        <v>266.46</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12790.08</v>
      </c>
      <c r="BB28" s="51">
        <f t="shared" si="6"/>
        <v>12790.08</v>
      </c>
      <c r="BC28" s="56" t="str">
        <f t="shared" si="7"/>
        <v>INR  Twelve Thousand Seven Hundred &amp; Ninety  and Paise Eight Only</v>
      </c>
      <c r="IA28" s="21">
        <v>9.1</v>
      </c>
      <c r="IB28" s="21" t="s">
        <v>47</v>
      </c>
      <c r="ID28" s="21">
        <v>48</v>
      </c>
      <c r="IE28" s="22" t="s">
        <v>43</v>
      </c>
      <c r="IF28" s="22"/>
      <c r="IG28" s="22"/>
      <c r="IH28" s="22"/>
      <c r="II28" s="22"/>
    </row>
    <row r="29" spans="1:243" s="21" customFormat="1" ht="78.75" customHeight="1">
      <c r="A29" s="57">
        <v>10</v>
      </c>
      <c r="B29" s="58" t="s">
        <v>52</v>
      </c>
      <c r="C29" s="33"/>
      <c r="D29" s="33">
        <v>48</v>
      </c>
      <c r="E29" s="59" t="s">
        <v>43</v>
      </c>
      <c r="F29" s="60">
        <v>100.96</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4846.08</v>
      </c>
      <c r="BB29" s="51">
        <f t="shared" si="6"/>
        <v>4846.08</v>
      </c>
      <c r="BC29" s="56" t="str">
        <f t="shared" si="7"/>
        <v>INR  Four Thousand Eight Hundred &amp; Forty Six  and Paise Eight Only</v>
      </c>
      <c r="IA29" s="21">
        <v>10</v>
      </c>
      <c r="IB29" s="21" t="s">
        <v>52</v>
      </c>
      <c r="ID29" s="21">
        <v>48</v>
      </c>
      <c r="IE29" s="22" t="s">
        <v>43</v>
      </c>
      <c r="IF29" s="22"/>
      <c r="IG29" s="22"/>
      <c r="IH29" s="22"/>
      <c r="II29" s="22"/>
    </row>
    <row r="30" spans="1:243" s="21" customFormat="1" ht="50.25" customHeight="1">
      <c r="A30" s="57">
        <v>11</v>
      </c>
      <c r="B30" s="58" t="s">
        <v>68</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11</v>
      </c>
      <c r="IB30" s="21" t="s">
        <v>68</v>
      </c>
      <c r="IE30" s="22"/>
      <c r="IF30" s="22"/>
      <c r="IG30" s="22"/>
      <c r="IH30" s="22"/>
      <c r="II30" s="22"/>
    </row>
    <row r="31" spans="1:243" s="21" customFormat="1" ht="31.5" customHeight="1">
      <c r="A31" s="57">
        <v>11.1</v>
      </c>
      <c r="B31" s="58" t="s">
        <v>69</v>
      </c>
      <c r="C31" s="33"/>
      <c r="D31" s="33">
        <v>48</v>
      </c>
      <c r="E31" s="59" t="s">
        <v>43</v>
      </c>
      <c r="F31" s="60">
        <v>58.7</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2817.6</v>
      </c>
      <c r="BB31" s="51">
        <f t="shared" si="6"/>
        <v>2817.6</v>
      </c>
      <c r="BC31" s="56" t="str">
        <f t="shared" si="7"/>
        <v>INR  Two Thousand Eight Hundred &amp; Seventeen  and Paise Sixty Only</v>
      </c>
      <c r="IA31" s="21">
        <v>11.1</v>
      </c>
      <c r="IB31" s="21" t="s">
        <v>69</v>
      </c>
      <c r="ID31" s="21">
        <v>48</v>
      </c>
      <c r="IE31" s="22" t="s">
        <v>43</v>
      </c>
      <c r="IF31" s="22"/>
      <c r="IG31" s="22"/>
      <c r="IH31" s="22"/>
      <c r="II31" s="22"/>
    </row>
    <row r="32" spans="1:243" s="21" customFormat="1" ht="124.5" customHeight="1">
      <c r="A32" s="57">
        <v>12</v>
      </c>
      <c r="B32" s="58" t="s">
        <v>70</v>
      </c>
      <c r="C32" s="33"/>
      <c r="D32" s="33">
        <v>38</v>
      </c>
      <c r="E32" s="59" t="s">
        <v>71</v>
      </c>
      <c r="F32" s="60">
        <v>2859.61</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108665.18</v>
      </c>
      <c r="BB32" s="51">
        <f t="shared" si="6"/>
        <v>108665.18</v>
      </c>
      <c r="BC32" s="56" t="str">
        <f t="shared" si="7"/>
        <v>INR  One Lakh Eight Thousand Six Hundred &amp; Sixty Five  and Paise Eighteen Only</v>
      </c>
      <c r="IA32" s="21">
        <v>12</v>
      </c>
      <c r="IB32" s="66" t="s">
        <v>70</v>
      </c>
      <c r="ID32" s="21">
        <v>38</v>
      </c>
      <c r="IE32" s="22" t="s">
        <v>71</v>
      </c>
      <c r="IF32" s="22"/>
      <c r="IG32" s="22"/>
      <c r="IH32" s="22"/>
      <c r="II32" s="22"/>
    </row>
    <row r="33" spans="1:55" ht="57">
      <c r="A33" s="44" t="s">
        <v>35</v>
      </c>
      <c r="B33" s="45"/>
      <c r="C33" s="46"/>
      <c r="D33" s="65"/>
      <c r="E33" s="65"/>
      <c r="F33" s="65"/>
      <c r="G33" s="34"/>
      <c r="H33" s="47"/>
      <c r="I33" s="47"/>
      <c r="J33" s="47"/>
      <c r="K33" s="47"/>
      <c r="L33" s="48"/>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55">
        <f>SUM(BA13:BA32)</f>
        <v>426870.42</v>
      </c>
      <c r="BB33" s="55">
        <f>SUM(BB13:BB32)</f>
        <v>426870.42</v>
      </c>
      <c r="BC33" s="61" t="str">
        <f>SpellNumber($E$2,BB33)</f>
        <v>INR  Four Lakh Twenty Six Thousand Eight Hundred &amp; Seventy  and Paise Forty Two Only</v>
      </c>
    </row>
    <row r="34" spans="1:55" ht="46.5" customHeight="1">
      <c r="A34" s="24" t="s">
        <v>36</v>
      </c>
      <c r="B34" s="25"/>
      <c r="C34" s="26"/>
      <c r="D34" s="62"/>
      <c r="E34" s="63" t="s">
        <v>45</v>
      </c>
      <c r="F34" s="64"/>
      <c r="G34" s="27"/>
      <c r="H34" s="28"/>
      <c r="I34" s="28"/>
      <c r="J34" s="28"/>
      <c r="K34" s="29"/>
      <c r="L34" s="30"/>
      <c r="M34" s="31"/>
      <c r="N34" s="32"/>
      <c r="O34" s="21"/>
      <c r="P34" s="21"/>
      <c r="Q34" s="21"/>
      <c r="R34" s="21"/>
      <c r="S34" s="21"/>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53">
        <f>IF(ISBLANK(F34),0,IF(E34="Excess (+)",ROUND(BA33+(BA33*F34),2),IF(E34="Less (-)",ROUND(BA33+(BA33*F34*(-1)),2),IF(E34="At Par",BA33,0))))</f>
        <v>0</v>
      </c>
      <c r="BB34" s="54">
        <f>ROUND(BA34,0)</f>
        <v>0</v>
      </c>
      <c r="BC34" s="36" t="str">
        <f>SpellNumber($E$2,BB34)</f>
        <v>INR Zero Only</v>
      </c>
    </row>
    <row r="35" spans="1:55" ht="45.75" customHeight="1">
      <c r="A35" s="23" t="s">
        <v>37</v>
      </c>
      <c r="B35" s="23"/>
      <c r="C35" s="69" t="str">
        <f>SpellNumber($E$2,BB34)</f>
        <v>INR Zero Only</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row>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sheetData>
  <sheetProtection password="8F23" sheet="1"/>
  <mergeCells count="16">
    <mergeCell ref="C35:BC35"/>
    <mergeCell ref="A1:L1"/>
    <mergeCell ref="A4:BC4"/>
    <mergeCell ref="A5:BC5"/>
    <mergeCell ref="A6:BC6"/>
    <mergeCell ref="A7:BC7"/>
    <mergeCell ref="A9:BC9"/>
    <mergeCell ref="D13:BC13"/>
    <mergeCell ref="B8:BC8"/>
    <mergeCell ref="D15:BC15"/>
    <mergeCell ref="D17:BC17"/>
    <mergeCell ref="D22:BC22"/>
    <mergeCell ref="D24:BC24"/>
    <mergeCell ref="D27:BC27"/>
    <mergeCell ref="D30:BC30"/>
    <mergeCell ref="D19:BC19"/>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
      <formula1>IF(E34="Select",-1,IF(E34="At Par",0,0))</formula1>
      <formula2>IF(E34="Select",-1,IF(E34="At Par",0,0.99))</formula2>
    </dataValidation>
    <dataValidation type="list" allowBlank="1" showErrorMessage="1" sqref="E3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
      <formula1>0</formula1>
      <formula2>IF(#REF!&lt;&gt;"Select",99.9,0)</formula2>
    </dataValidation>
    <dataValidation allowBlank="1" showInputMessage="1" showErrorMessage="1" promptTitle="Units" prompt="Please enter Units in text" sqref="D14:E14 D16:E16 D31:E32 D23:E23 D25:E26 D28:E29 D18:E18 D20:E21">
      <formula1>0</formula1>
      <formula2>0</formula2>
    </dataValidation>
    <dataValidation type="decimal" allowBlank="1" showInputMessage="1" showErrorMessage="1" promptTitle="Quantity" prompt="Please enter the Quantity for this item. " errorTitle="Invalid Entry" error="Only Numeric Values are allowed. " sqref="F14 F16 F31:F32 F23 F25:F26 F28:F29 F18 F20:F21">
      <formula1>0</formula1>
      <formula2>999999999999999</formula2>
    </dataValidation>
    <dataValidation type="list" allowBlank="1" showErrorMessage="1" sqref="D13 K14 D15 K16 D17 D30 D22 K23 D24 K25:K26 D27 K28:K29 K31:K32 K18 K20:K21 D1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31:H32 G23:H23 G25:H26 G28:H29 G18:H18 G20:H21">
      <formula1>0</formula1>
      <formula2>999999999999999</formula2>
    </dataValidation>
    <dataValidation allowBlank="1" showInputMessage="1" showErrorMessage="1" promptTitle="Addition / Deduction" prompt="Please Choose the correct One" sqref="J14 J16 J31:J32 J23 J25:J26 J28:J29 J18 J20:J21">
      <formula1>0</formula1>
      <formula2>0</formula2>
    </dataValidation>
    <dataValidation type="list" showErrorMessage="1" sqref="I14 I16 I31:I32 I23 I25:I26 I28:I29 I18 I20: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31:O32 N23:O23 N25:O26 N28:O29 N18:O18 N20: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31:R32 R23 R25:R26 R28:R29 R18 R20: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31:Q32 Q23 Q25:Q26 Q28:Q29 Q18 Q20:Q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31:M32 M23 M25:M26 M28:M29 M18 M20:M21">
      <formula1>0</formula1>
      <formula2>999999999999999</formula2>
    </dataValidation>
    <dataValidation type="list" allowBlank="1" showInputMessage="1" showErrorMessage="1" sqref="L13 L14 L15 L16 L17 L18 L19 L20 L21 L22 L23 L24 L25 L26 L27 L28 L29 L30 L32 L3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2">
      <formula1>0</formula1>
      <formula2>0</formula2>
    </dataValidation>
    <dataValidation type="decimal" allowBlank="1" showErrorMessage="1" errorTitle="Invalid Entry" error="Only Numeric Values are allowed. " sqref="A13:A32">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2021-09-20T11:53:29Z</cp:lastPrinted>
  <dcterms:created xsi:type="dcterms:W3CDTF">2009-01-30T06:42:42Z</dcterms:created>
  <dcterms:modified xsi:type="dcterms:W3CDTF">2021-09-21T06:42:17Z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