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<sst xmlns="http://schemas.openxmlformats.org/spreadsheetml/2006/main" count="521" uniqueCount="189">
  <si>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</si>
  <si>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</si>
  <si>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</si>
  <si>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</si>
  <si>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</si>
  <si>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</si>
  <si>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</si>
  <si>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</si>
  <si>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</si>
  <si>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</si>
  <si>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</si>
  <si>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</si>
  <si>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</si>
  <si>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</si>
  <si>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</si>
  <si>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</si>
  <si>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</si>
  <si>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</si>
  <si>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</si>
  <si>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</si>
  <si>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</si>
  <si>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</si>
  <si>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</si>
  <si>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</si>
  <si>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</si>
  <si>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</si>
  <si>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</si>
  <si>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</si>
  <si>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</si>
  <si>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</si>
  <si>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</si>
  <si>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</si>
  <si>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</si>
  <si>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</si>
  <si>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</si>
  <si>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</si>
  <si>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</si>
  <si>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</si>
  <si>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</si>
  <si>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</si>
  <si>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</si>
  <si>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</si>
  <si>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</si>
  <si>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</si>
  <si>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</si>
  <si>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</si>
  <si>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</si>
  <si>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</si>
  <si>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</si>
  <si>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</si>
  <si>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</si>
  <si>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</si>
  <si>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</si>
  <si>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</si>
  <si>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</si>
  <si>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</si>
  <si>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</si>
  <si>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</si>
  <si>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</si>
  <si>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</si>
  <si>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</si>
  <si>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</si>
  <si>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</si>
  <si>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</si>
  <si>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</si>
  <si>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</si>
  <si>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</si>
  <si>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</si>
  <si>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</si>
  <si>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</si>
  <si>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</si>
  <si>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</si>
  <si>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WOOD AND PVC WORK</t>
  </si>
  <si>
    <t>125 mm</t>
  </si>
  <si>
    <t>300x16 mm</t>
  </si>
  <si>
    <t>Painting with synthetic enamel paint of approved brand and manufacture of required colour to give an even shade :</t>
  </si>
  <si>
    <t>Two or more coats on new work over an under coat of suitable shade with ordinary paint of approved brand and manufacture</t>
  </si>
  <si>
    <t>WATER SUPPLY</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</si>
  <si>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</si>
  <si>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</si>
  <si>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</si>
  <si>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</si>
  <si>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</si>
  <si>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</si>
  <si>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</si>
  <si>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</si>
  <si>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</si>
  <si>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</si>
  <si>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</si>
  <si>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</si>
  <si>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</si>
  <si>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</si>
  <si>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</si>
  <si>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</si>
  <si>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</si>
  <si>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</si>
  <si>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</si>
  <si>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</si>
  <si>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</si>
  <si>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</si>
  <si>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</si>
  <si>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</si>
  <si>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</si>
  <si>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</si>
  <si>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</si>
  <si>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</si>
  <si>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</si>
  <si>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</si>
  <si>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</si>
  <si>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</si>
  <si>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</si>
  <si>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</si>
  <si>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</si>
  <si>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</si>
  <si>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</si>
  <si>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</si>
  <si>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</si>
  <si>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</si>
  <si>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</si>
  <si>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</si>
  <si>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</si>
  <si>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</si>
  <si>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</si>
  <si>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</si>
  <si>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</si>
  <si>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</si>
  <si>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</si>
  <si>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</si>
  <si>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</si>
  <si>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</si>
  <si>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</si>
  <si>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</si>
  <si>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</si>
  <si>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CONCRETE WORK</t>
  </si>
  <si>
    <t>Brick work with common burnt clay F.P.S. (non modular) bricks of class designation 7.5 in superstructure above plinth level up to floor V level in all shapes and sizes in :</t>
  </si>
  <si>
    <t>Cement mortar 1:6 (1 cement : 6 coarse sand)</t>
  </si>
  <si>
    <t>Providing and fixing ISI marked oxidised M.S. handles conforming to IS:4992 with necessary screws etc. complete :</t>
  </si>
  <si>
    <t>STEEL WORK</t>
  </si>
  <si>
    <t>FLOORING</t>
  </si>
  <si>
    <t>15 mm cement plaster on rough side of single or half brick wall of mix:</t>
  </si>
  <si>
    <t>1:6 (1 cement: 6 coarse sand)</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</si>
  <si>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</si>
  <si>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</si>
  <si>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</si>
  <si>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</si>
  <si>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</si>
  <si>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</si>
  <si>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</si>
  <si>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</si>
  <si>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</si>
  <si>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</si>
  <si>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</si>
  <si>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</si>
  <si>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</si>
  <si>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</si>
  <si>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</si>
  <si>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</si>
  <si>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</si>
  <si>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</si>
  <si>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</si>
  <si>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</si>
  <si>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</si>
  <si>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</si>
  <si>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Providing and fixing glass strips in joints of terrazo/ cement concrete floors.</t>
  </si>
  <si>
    <t>40 mm wide and 4 mm thick</t>
  </si>
  <si>
    <t>Providing gola 75x75 mm in cement concrete 1:2:4 (1 cement : 2 coarse sand : 4 stone aggregate 10 mm and down gauge), including finishing with cement mortar 1:3 (1 cement : 3 fine sand) as per standard design :</t>
  </si>
  <si>
    <t>In 75x75 mm deep chase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</si>
  <si>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</si>
  <si>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</si>
  <si>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</si>
  <si>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Finishing walls with Acrylic Smooth exterior paint of required shade :</t>
  </si>
  <si>
    <t>New work (Two or more coat applied @ 1.67 ltr/10 sqm over and including priming coat of exterior primer applied @ 2.20 kg/10 sqm)</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</si>
  <si>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</si>
  <si>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</si>
  <si>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</si>
  <si>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Providing and laying non-pressure NP2 class (light duty) R.C.C. pipes with collars jointed with stiff mixture of cement mortar in the proportion of 1:2 (1 cement : 2 fine sand) including testing of joints etc. complete :</t>
  </si>
  <si>
    <t>150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</si>
  <si>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</si>
  <si>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</si>
  <si>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</si>
  <si>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</si>
  <si>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</si>
  <si>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</si>
  <si>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</si>
  <si>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</si>
  <si>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 xml:space="preserve">Providing and laying in position cement concrete of specified grade excluding the cost of centering and shuttering - All work up to plinth level :  
1:5:10 (1 cement : 5 fine sand : 10 graded Brick aggregate 40 mm nominal size).    
</t>
  </si>
  <si>
    <t>CUM</t>
  </si>
  <si>
    <t>Contract No:   13/Civil/D2/2021-22/02</t>
  </si>
  <si>
    <t>Name of Work: Providing shed for cylinder storage near Block-B of MedTech facility at Media Lab.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</si>
</sst>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9"/>
  <sheetViews>
    <sheetView showGridLines="0" zoomScale="85" zoomScaleNormal="85" zoomScalePageLayoutView="0" workbookViewId="0" topLeftCell="A1">
      <selection activeCell="BC87" sqref="BC8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188</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187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141</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141</v>
      </c>
      <c r="IC13" s="22" t="s">
        <v>55</v>
      </c>
      <c r="IE13" s="23"/>
      <c r="IF13" s="23" t="s">
        <v>34</v>
      </c>
      <c r="IG13" s="23" t="s">
        <v>35</v>
      </c>
      <c r="IH13" s="23">
        <v>10</v>
      </c>
      <c r="II13" s="23" t="s">
        <v>36</v>
      </c>
    </row>
    <row r="14" spans="1:243" s="22" customFormat="1" ht="156.75">
      <c r="A14" s="59">
        <v>1.01</v>
      </c>
      <c r="B14" s="64" t="s">
        <v>142</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142</v>
      </c>
      <c r="IC14" s="22" t="s">
        <v>56</v>
      </c>
      <c r="IE14" s="23"/>
      <c r="IF14" s="23" t="s">
        <v>40</v>
      </c>
      <c r="IG14" s="23" t="s">
        <v>35</v>
      </c>
      <c r="IH14" s="23">
        <v>123.223</v>
      </c>
      <c r="II14" s="23" t="s">
        <v>37</v>
      </c>
    </row>
    <row r="15" spans="1:243" s="22" customFormat="1" ht="28.5">
      <c r="A15" s="59">
        <v>1.02</v>
      </c>
      <c r="B15" s="60" t="s">
        <v>143</v>
      </c>
      <c r="C15" s="39" t="s">
        <v>57</v>
      </c>
      <c r="D15" s="61">
        <v>10</v>
      </c>
      <c r="E15" s="62" t="s">
        <v>64</v>
      </c>
      <c r="F15" s="63">
        <v>221.21</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2212</v>
      </c>
      <c r="BB15" s="54">
        <f aca="true" t="shared" si="2" ref="BB14:BB45">BA15+SUM(N15:AZ15)</f>
        <v>2212</v>
      </c>
      <c r="BC15" s="50" t="str">
        <f aca="true" t="shared" si="3" ref="BC14:BC45">SpellNumber(L15,BB15)</f>
        <v>INR  Two Thousand Two Hundred &amp; Twelve  Only</v>
      </c>
      <c r="IA15" s="22">
        <v>1.02</v>
      </c>
      <c r="IB15" s="22" t="s">
        <v>143</v>
      </c>
      <c r="IC15" s="22" t="s">
        <v>57</v>
      </c>
      <c r="ID15" s="22">
        <v>10</v>
      </c>
      <c r="IE15" s="23" t="s">
        <v>64</v>
      </c>
      <c r="IF15" s="23" t="s">
        <v>41</v>
      </c>
      <c r="IG15" s="23" t="s">
        <v>42</v>
      </c>
      <c r="IH15" s="23">
        <v>213</v>
      </c>
      <c r="II15" s="23" t="s">
        <v>37</v>
      </c>
    </row>
    <row r="16" spans="1:243" s="22" customFormat="1" ht="171">
      <c r="A16" s="59">
        <v>1.03</v>
      </c>
      <c r="B16" s="60" t="s">
        <v>144</v>
      </c>
      <c r="C16" s="39" t="s">
        <v>78</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1.03</v>
      </c>
      <c r="IB16" s="22" t="s">
        <v>144</v>
      </c>
      <c r="IC16" s="22" t="s">
        <v>78</v>
      </c>
      <c r="IE16" s="23"/>
      <c r="IF16" s="23"/>
      <c r="IG16" s="23"/>
      <c r="IH16" s="23"/>
      <c r="II16" s="23"/>
    </row>
    <row r="17" spans="1:243" s="22" customFormat="1" ht="15.75">
      <c r="A17" s="59">
        <v>1.04</v>
      </c>
      <c r="B17" s="60" t="s">
        <v>145</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1.04</v>
      </c>
      <c r="IB17" s="22" t="s">
        <v>145</v>
      </c>
      <c r="IC17" s="22" t="s">
        <v>58</v>
      </c>
      <c r="IE17" s="23"/>
      <c r="IF17" s="23"/>
      <c r="IG17" s="23"/>
      <c r="IH17" s="23"/>
      <c r="II17" s="23"/>
    </row>
    <row r="18" spans="1:243" s="22" customFormat="1" ht="28.5">
      <c r="A18" s="59">
        <v>1.05</v>
      </c>
      <c r="B18" s="60" t="s">
        <v>146</v>
      </c>
      <c r="C18" s="39" t="s">
        <v>79</v>
      </c>
      <c r="D18" s="61">
        <v>12</v>
      </c>
      <c r="E18" s="62" t="s">
        <v>70</v>
      </c>
      <c r="F18" s="63">
        <v>319.33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3832</v>
      </c>
      <c r="BB18" s="54">
        <f t="shared" si="2"/>
        <v>3832</v>
      </c>
      <c r="BC18" s="50" t="str">
        <f t="shared" si="3"/>
        <v>INR  Three Thousand Eight Hundred &amp; Thirty Two  Only</v>
      </c>
      <c r="IA18" s="22">
        <v>1.05</v>
      </c>
      <c r="IB18" s="22" t="s">
        <v>146</v>
      </c>
      <c r="IC18" s="22" t="s">
        <v>79</v>
      </c>
      <c r="ID18" s="22">
        <v>12</v>
      </c>
      <c r="IE18" s="23" t="s">
        <v>70</v>
      </c>
      <c r="IF18" s="23"/>
      <c r="IG18" s="23"/>
      <c r="IH18" s="23"/>
      <c r="II18" s="23"/>
    </row>
    <row r="19" spans="1:243" s="22" customFormat="1" ht="99.75">
      <c r="A19" s="59">
        <v>1.06</v>
      </c>
      <c r="B19" s="60" t="s">
        <v>147</v>
      </c>
      <c r="C19" s="39" t="s">
        <v>80</v>
      </c>
      <c r="D19" s="61">
        <v>10</v>
      </c>
      <c r="E19" s="62" t="s">
        <v>64</v>
      </c>
      <c r="F19" s="63">
        <v>192.59</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1926</v>
      </c>
      <c r="BB19" s="54">
        <f t="shared" si="2"/>
        <v>1926</v>
      </c>
      <c r="BC19" s="50" t="str">
        <f t="shared" si="3"/>
        <v>INR  One Thousand Nine Hundred &amp; Twenty Six  Only</v>
      </c>
      <c r="IA19" s="22">
        <v>1.06</v>
      </c>
      <c r="IB19" s="22" t="s">
        <v>147</v>
      </c>
      <c r="IC19" s="22" t="s">
        <v>80</v>
      </c>
      <c r="ID19" s="22">
        <v>10</v>
      </c>
      <c r="IE19" s="23" t="s">
        <v>64</v>
      </c>
      <c r="IF19" s="23"/>
      <c r="IG19" s="23"/>
      <c r="IH19" s="23"/>
      <c r="II19" s="23"/>
    </row>
    <row r="20" spans="1:243" s="22" customFormat="1" ht="30.75" customHeight="1">
      <c r="A20" s="59">
        <v>2</v>
      </c>
      <c r="B20" s="60" t="s">
        <v>133</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2</v>
      </c>
      <c r="IB20" s="22" t="s">
        <v>133</v>
      </c>
      <c r="IC20" s="22" t="s">
        <v>59</v>
      </c>
      <c r="IE20" s="23"/>
      <c r="IF20" s="23" t="s">
        <v>34</v>
      </c>
      <c r="IG20" s="23" t="s">
        <v>43</v>
      </c>
      <c r="IH20" s="23">
        <v>10</v>
      </c>
      <c r="II20" s="23" t="s">
        <v>37</v>
      </c>
    </row>
    <row r="21" spans="1:243" s="22" customFormat="1" ht="128.25">
      <c r="A21" s="59">
        <v>2.01</v>
      </c>
      <c r="B21" s="60" t="s">
        <v>148</v>
      </c>
      <c r="C21" s="39" t="s">
        <v>81</v>
      </c>
      <c r="D21" s="61">
        <v>3</v>
      </c>
      <c r="E21" s="62" t="s">
        <v>52</v>
      </c>
      <c r="F21" s="63">
        <v>305.04</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915</v>
      </c>
      <c r="BB21" s="54">
        <f t="shared" si="2"/>
        <v>915</v>
      </c>
      <c r="BC21" s="50" t="str">
        <f t="shared" si="3"/>
        <v>INR  Nine Hundred &amp; Fifteen  Only</v>
      </c>
      <c r="IA21" s="22">
        <v>2.01</v>
      </c>
      <c r="IB21" s="22" t="s">
        <v>148</v>
      </c>
      <c r="IC21" s="22" t="s">
        <v>81</v>
      </c>
      <c r="ID21" s="22">
        <v>3</v>
      </c>
      <c r="IE21" s="23" t="s">
        <v>52</v>
      </c>
      <c r="IF21" s="23"/>
      <c r="IG21" s="23"/>
      <c r="IH21" s="23"/>
      <c r="II21" s="23"/>
    </row>
    <row r="22" spans="1:243" s="22" customFormat="1" ht="114">
      <c r="A22" s="59">
        <v>2.02</v>
      </c>
      <c r="B22" s="60" t="s">
        <v>149</v>
      </c>
      <c r="C22" s="39" t="s">
        <v>60</v>
      </c>
      <c r="D22" s="61">
        <v>3</v>
      </c>
      <c r="E22" s="62" t="s">
        <v>52</v>
      </c>
      <c r="F22" s="63">
        <v>96.44</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289</v>
      </c>
      <c r="BB22" s="54">
        <f t="shared" si="2"/>
        <v>289</v>
      </c>
      <c r="BC22" s="50" t="str">
        <f t="shared" si="3"/>
        <v>INR  Two Hundred &amp; Eighty Nine  Only</v>
      </c>
      <c r="IA22" s="22">
        <v>2.02</v>
      </c>
      <c r="IB22" s="22" t="s">
        <v>149</v>
      </c>
      <c r="IC22" s="22" t="s">
        <v>60</v>
      </c>
      <c r="ID22" s="22">
        <v>3</v>
      </c>
      <c r="IE22" s="23" t="s">
        <v>52</v>
      </c>
      <c r="IF22" s="23" t="s">
        <v>40</v>
      </c>
      <c r="IG22" s="23" t="s">
        <v>35</v>
      </c>
      <c r="IH22" s="23">
        <v>123.223</v>
      </c>
      <c r="II22" s="23" t="s">
        <v>37</v>
      </c>
    </row>
    <row r="23" spans="1:243" s="22" customFormat="1" ht="242.25">
      <c r="A23" s="59">
        <v>2.03</v>
      </c>
      <c r="B23" s="60" t="s">
        <v>150</v>
      </c>
      <c r="C23" s="39" t="s">
        <v>82</v>
      </c>
      <c r="D23" s="61">
        <v>7</v>
      </c>
      <c r="E23" s="62" t="s">
        <v>52</v>
      </c>
      <c r="F23" s="63">
        <v>538.4</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3769</v>
      </c>
      <c r="BB23" s="54">
        <f t="shared" si="2"/>
        <v>3769</v>
      </c>
      <c r="BC23" s="50" t="str">
        <f t="shared" si="3"/>
        <v>INR  Three Thousand Seven Hundred &amp; Sixty Nine  Only</v>
      </c>
      <c r="IA23" s="22">
        <v>2.03</v>
      </c>
      <c r="IB23" s="22" t="s">
        <v>150</v>
      </c>
      <c r="IC23" s="22" t="s">
        <v>82</v>
      </c>
      <c r="ID23" s="22">
        <v>7</v>
      </c>
      <c r="IE23" s="23" t="s">
        <v>52</v>
      </c>
      <c r="IF23" s="23" t="s">
        <v>44</v>
      </c>
      <c r="IG23" s="23" t="s">
        <v>45</v>
      </c>
      <c r="IH23" s="23">
        <v>10</v>
      </c>
      <c r="II23" s="23" t="s">
        <v>37</v>
      </c>
    </row>
    <row r="24" spans="1:243" s="22" customFormat="1" ht="15.75">
      <c r="A24" s="59">
        <v>3</v>
      </c>
      <c r="B24" s="60" t="s">
        <v>68</v>
      </c>
      <c r="C24" s="39" t="s">
        <v>83</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3</v>
      </c>
      <c r="IB24" s="22" t="s">
        <v>68</v>
      </c>
      <c r="IC24" s="22" t="s">
        <v>83</v>
      </c>
      <c r="IE24" s="23"/>
      <c r="IF24" s="23"/>
      <c r="IG24" s="23"/>
      <c r="IH24" s="23"/>
      <c r="II24" s="23"/>
    </row>
    <row r="25" spans="1:243" s="22" customFormat="1" ht="57">
      <c r="A25" s="59">
        <v>3.01</v>
      </c>
      <c r="B25" s="60" t="s">
        <v>151</v>
      </c>
      <c r="C25" s="39" t="s">
        <v>84</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3.01</v>
      </c>
      <c r="IB25" s="22" t="s">
        <v>151</v>
      </c>
      <c r="IC25" s="22" t="s">
        <v>84</v>
      </c>
      <c r="IE25" s="23"/>
      <c r="IF25" s="23" t="s">
        <v>41</v>
      </c>
      <c r="IG25" s="23" t="s">
        <v>42</v>
      </c>
      <c r="IH25" s="23">
        <v>213</v>
      </c>
      <c r="II25" s="23" t="s">
        <v>37</v>
      </c>
    </row>
    <row r="26" spans="1:243" s="22" customFormat="1" ht="28.5">
      <c r="A26" s="59">
        <v>3.02</v>
      </c>
      <c r="B26" s="60" t="s">
        <v>135</v>
      </c>
      <c r="C26" s="39" t="s">
        <v>85</v>
      </c>
      <c r="D26" s="61">
        <v>3</v>
      </c>
      <c r="E26" s="62" t="s">
        <v>64</v>
      </c>
      <c r="F26" s="63">
        <v>5398.9</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16197</v>
      </c>
      <c r="BB26" s="54">
        <f t="shared" si="2"/>
        <v>16197</v>
      </c>
      <c r="BC26" s="50" t="str">
        <f t="shared" si="3"/>
        <v>INR  Sixteen Thousand One Hundred &amp; Ninety Seven  Only</v>
      </c>
      <c r="IA26" s="22">
        <v>3.02</v>
      </c>
      <c r="IB26" s="22" t="s">
        <v>135</v>
      </c>
      <c r="IC26" s="22" t="s">
        <v>85</v>
      </c>
      <c r="ID26" s="22">
        <v>3</v>
      </c>
      <c r="IE26" s="23" t="s">
        <v>64</v>
      </c>
      <c r="IF26" s="23"/>
      <c r="IG26" s="23"/>
      <c r="IH26" s="23"/>
      <c r="II26" s="23"/>
    </row>
    <row r="27" spans="1:243" s="22" customFormat="1" ht="71.25">
      <c r="A27" s="59">
        <v>3.03</v>
      </c>
      <c r="B27" s="60" t="s">
        <v>134</v>
      </c>
      <c r="C27" s="39" t="s">
        <v>86</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3.03</v>
      </c>
      <c r="IB27" s="22" t="s">
        <v>134</v>
      </c>
      <c r="IC27" s="22" t="s">
        <v>86</v>
      </c>
      <c r="IE27" s="23"/>
      <c r="IF27" s="23"/>
      <c r="IG27" s="23"/>
      <c r="IH27" s="23"/>
      <c r="II27" s="23"/>
    </row>
    <row r="28" spans="1:243" s="22" customFormat="1" ht="28.5">
      <c r="A28" s="59">
        <v>3.04</v>
      </c>
      <c r="B28" s="60" t="s">
        <v>135</v>
      </c>
      <c r="C28" s="39" t="s">
        <v>87</v>
      </c>
      <c r="D28" s="61">
        <v>5.5</v>
      </c>
      <c r="E28" s="62" t="s">
        <v>64</v>
      </c>
      <c r="F28" s="63">
        <v>6655.37</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36605</v>
      </c>
      <c r="BB28" s="54">
        <f t="shared" si="2"/>
        <v>36605</v>
      </c>
      <c r="BC28" s="50" t="str">
        <f t="shared" si="3"/>
        <v>INR  Thirty Six Thousand Six Hundred &amp; Five  Only</v>
      </c>
      <c r="IA28" s="22">
        <v>3.04</v>
      </c>
      <c r="IB28" s="22" t="s">
        <v>135</v>
      </c>
      <c r="IC28" s="22" t="s">
        <v>87</v>
      </c>
      <c r="ID28" s="22">
        <v>5.5</v>
      </c>
      <c r="IE28" s="23" t="s">
        <v>64</v>
      </c>
      <c r="IF28" s="23"/>
      <c r="IG28" s="23"/>
      <c r="IH28" s="23"/>
      <c r="II28" s="23"/>
    </row>
    <row r="29" spans="1:243" s="22" customFormat="1" ht="85.5">
      <c r="A29" s="59">
        <v>3.05</v>
      </c>
      <c r="B29" s="60" t="s">
        <v>152</v>
      </c>
      <c r="C29" s="39" t="s">
        <v>88</v>
      </c>
      <c r="D29" s="61">
        <v>15</v>
      </c>
      <c r="E29" s="62" t="s">
        <v>70</v>
      </c>
      <c r="F29" s="63">
        <v>45.59</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684</v>
      </c>
      <c r="BB29" s="54">
        <f t="shared" si="2"/>
        <v>684</v>
      </c>
      <c r="BC29" s="50" t="str">
        <f t="shared" si="3"/>
        <v>INR  Six Hundred &amp; Eighty Four  Only</v>
      </c>
      <c r="IA29" s="22">
        <v>3.05</v>
      </c>
      <c r="IB29" s="22" t="s">
        <v>152</v>
      </c>
      <c r="IC29" s="22" t="s">
        <v>88</v>
      </c>
      <c r="ID29" s="22">
        <v>15</v>
      </c>
      <c r="IE29" s="23" t="s">
        <v>70</v>
      </c>
      <c r="IF29" s="23"/>
      <c r="IG29" s="23"/>
      <c r="IH29" s="23"/>
      <c r="II29" s="23"/>
    </row>
    <row r="30" spans="1:243" s="22" customFormat="1" ht="15.75">
      <c r="A30" s="59">
        <v>4</v>
      </c>
      <c r="B30" s="60" t="s">
        <v>72</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4</v>
      </c>
      <c r="IB30" s="22" t="s">
        <v>72</v>
      </c>
      <c r="IC30" s="22" t="s">
        <v>61</v>
      </c>
      <c r="IE30" s="23"/>
      <c r="IF30" s="23"/>
      <c r="IG30" s="23"/>
      <c r="IH30" s="23"/>
      <c r="II30" s="23"/>
    </row>
    <row r="31" spans="1:243" s="22" customFormat="1" ht="42.75">
      <c r="A31" s="59">
        <v>4.01</v>
      </c>
      <c r="B31" s="60" t="s">
        <v>153</v>
      </c>
      <c r="C31" s="39" t="s">
        <v>89</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4.01</v>
      </c>
      <c r="IB31" s="22" t="s">
        <v>153</v>
      </c>
      <c r="IC31" s="22" t="s">
        <v>89</v>
      </c>
      <c r="IE31" s="23"/>
      <c r="IF31" s="23"/>
      <c r="IG31" s="23"/>
      <c r="IH31" s="23"/>
      <c r="II31" s="23"/>
    </row>
    <row r="32" spans="1:243" s="22" customFormat="1" ht="28.5">
      <c r="A32" s="59">
        <v>4.02</v>
      </c>
      <c r="B32" s="60" t="s">
        <v>74</v>
      </c>
      <c r="C32" s="39" t="s">
        <v>90</v>
      </c>
      <c r="D32" s="61">
        <v>1</v>
      </c>
      <c r="E32" s="62" t="s">
        <v>65</v>
      </c>
      <c r="F32" s="63">
        <v>160.71</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161</v>
      </c>
      <c r="BB32" s="54">
        <f t="shared" si="2"/>
        <v>161</v>
      </c>
      <c r="BC32" s="50" t="str">
        <f t="shared" si="3"/>
        <v>INR  One Hundred &amp; Sixty One  Only</v>
      </c>
      <c r="IA32" s="22">
        <v>4.02</v>
      </c>
      <c r="IB32" s="22" t="s">
        <v>74</v>
      </c>
      <c r="IC32" s="22" t="s">
        <v>90</v>
      </c>
      <c r="ID32" s="22">
        <v>1</v>
      </c>
      <c r="IE32" s="23" t="s">
        <v>65</v>
      </c>
      <c r="IF32" s="23"/>
      <c r="IG32" s="23"/>
      <c r="IH32" s="23"/>
      <c r="II32" s="23"/>
    </row>
    <row r="33" spans="1:243" s="22" customFormat="1" ht="46.5" customHeight="1">
      <c r="A33" s="59">
        <v>4.03</v>
      </c>
      <c r="B33" s="60" t="s">
        <v>136</v>
      </c>
      <c r="C33" s="39" t="s">
        <v>91</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4.03</v>
      </c>
      <c r="IB33" s="22" t="s">
        <v>136</v>
      </c>
      <c r="IC33" s="22" t="s">
        <v>91</v>
      </c>
      <c r="IE33" s="23"/>
      <c r="IF33" s="23"/>
      <c r="IG33" s="23"/>
      <c r="IH33" s="23"/>
      <c r="II33" s="23"/>
    </row>
    <row r="34" spans="1:243" s="22" customFormat="1" ht="27" customHeight="1">
      <c r="A34" s="59">
        <v>4.04</v>
      </c>
      <c r="B34" s="60" t="s">
        <v>73</v>
      </c>
      <c r="C34" s="39" t="s">
        <v>92</v>
      </c>
      <c r="D34" s="61">
        <v>2</v>
      </c>
      <c r="E34" s="62" t="s">
        <v>65</v>
      </c>
      <c r="F34" s="63">
        <v>30.55</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61</v>
      </c>
      <c r="BB34" s="54">
        <f t="shared" si="2"/>
        <v>61</v>
      </c>
      <c r="BC34" s="50" t="str">
        <f t="shared" si="3"/>
        <v>INR  Sixty One Only</v>
      </c>
      <c r="IA34" s="22">
        <v>4.04</v>
      </c>
      <c r="IB34" s="22" t="s">
        <v>73</v>
      </c>
      <c r="IC34" s="22" t="s">
        <v>92</v>
      </c>
      <c r="ID34" s="22">
        <v>2</v>
      </c>
      <c r="IE34" s="23" t="s">
        <v>65</v>
      </c>
      <c r="IF34" s="23"/>
      <c r="IG34" s="23"/>
      <c r="IH34" s="23"/>
      <c r="II34" s="23"/>
    </row>
    <row r="35" spans="1:243" s="22" customFormat="1" ht="19.5" customHeight="1">
      <c r="A35" s="59">
        <v>5</v>
      </c>
      <c r="B35" s="60" t="s">
        <v>137</v>
      </c>
      <c r="C35" s="39" t="s">
        <v>93</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5</v>
      </c>
      <c r="IB35" s="22" t="s">
        <v>137</v>
      </c>
      <c r="IC35" s="22" t="s">
        <v>93</v>
      </c>
      <c r="IE35" s="23"/>
      <c r="IF35" s="23"/>
      <c r="IG35" s="23"/>
      <c r="IH35" s="23"/>
      <c r="II35" s="23"/>
    </row>
    <row r="36" spans="1:243" s="22" customFormat="1" ht="30.75" customHeight="1">
      <c r="A36" s="59">
        <v>5.01</v>
      </c>
      <c r="B36" s="60" t="s">
        <v>154</v>
      </c>
      <c r="C36" s="39" t="s">
        <v>94</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5.01</v>
      </c>
      <c r="IB36" s="22" t="s">
        <v>154</v>
      </c>
      <c r="IC36" s="22" t="s">
        <v>94</v>
      </c>
      <c r="IE36" s="23"/>
      <c r="IF36" s="23"/>
      <c r="IG36" s="23"/>
      <c r="IH36" s="23"/>
      <c r="II36" s="23"/>
    </row>
    <row r="37" spans="1:243" s="22" customFormat="1" ht="28.5">
      <c r="A37" s="59">
        <v>5.02</v>
      </c>
      <c r="B37" s="60" t="s">
        <v>155</v>
      </c>
      <c r="C37" s="39" t="s">
        <v>62</v>
      </c>
      <c r="D37" s="61">
        <v>3</v>
      </c>
      <c r="E37" s="62" t="s">
        <v>52</v>
      </c>
      <c r="F37" s="63">
        <v>3882.63</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11648</v>
      </c>
      <c r="BB37" s="54">
        <f t="shared" si="2"/>
        <v>11648</v>
      </c>
      <c r="BC37" s="50" t="str">
        <f t="shared" si="3"/>
        <v>INR  Eleven Thousand Six Hundred &amp; Forty Eight  Only</v>
      </c>
      <c r="IA37" s="22">
        <v>5.02</v>
      </c>
      <c r="IB37" s="22" t="s">
        <v>155</v>
      </c>
      <c r="IC37" s="22" t="s">
        <v>62</v>
      </c>
      <c r="ID37" s="22">
        <v>3</v>
      </c>
      <c r="IE37" s="23" t="s">
        <v>52</v>
      </c>
      <c r="IF37" s="23"/>
      <c r="IG37" s="23"/>
      <c r="IH37" s="23"/>
      <c r="II37" s="23"/>
    </row>
    <row r="38" spans="1:243" s="22" customFormat="1" ht="85.5">
      <c r="A38" s="63">
        <v>5.03</v>
      </c>
      <c r="B38" s="60" t="s">
        <v>156</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5.03</v>
      </c>
      <c r="IB38" s="22" t="s">
        <v>156</v>
      </c>
      <c r="IC38" s="22" t="s">
        <v>63</v>
      </c>
      <c r="IE38" s="23"/>
      <c r="IF38" s="23"/>
      <c r="IG38" s="23"/>
      <c r="IH38" s="23"/>
      <c r="II38" s="23"/>
    </row>
    <row r="39" spans="1:243" s="22" customFormat="1" ht="42.75">
      <c r="A39" s="59">
        <v>5.04</v>
      </c>
      <c r="B39" s="60" t="s">
        <v>157</v>
      </c>
      <c r="C39" s="39" t="s">
        <v>95</v>
      </c>
      <c r="D39" s="61">
        <v>120</v>
      </c>
      <c r="E39" s="62" t="s">
        <v>66</v>
      </c>
      <c r="F39" s="63">
        <v>114.86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13783</v>
      </c>
      <c r="BB39" s="54">
        <f t="shared" si="2"/>
        <v>13783</v>
      </c>
      <c r="BC39" s="50" t="str">
        <f t="shared" si="3"/>
        <v>INR  Thirteen Thousand Seven Hundred &amp; Eighty Three  Only</v>
      </c>
      <c r="IA39" s="22">
        <v>5.04</v>
      </c>
      <c r="IB39" s="22" t="s">
        <v>157</v>
      </c>
      <c r="IC39" s="22" t="s">
        <v>95</v>
      </c>
      <c r="ID39" s="22">
        <v>120</v>
      </c>
      <c r="IE39" s="23" t="s">
        <v>66</v>
      </c>
      <c r="IF39" s="23"/>
      <c r="IG39" s="23"/>
      <c r="IH39" s="23"/>
      <c r="II39" s="23"/>
    </row>
    <row r="40" spans="1:243" s="22" customFormat="1" ht="15.75">
      <c r="A40" s="59">
        <v>6</v>
      </c>
      <c r="B40" s="60" t="s">
        <v>138</v>
      </c>
      <c r="C40" s="39" t="s">
        <v>96</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6</v>
      </c>
      <c r="IB40" s="22" t="s">
        <v>138</v>
      </c>
      <c r="IC40" s="22" t="s">
        <v>96</v>
      </c>
      <c r="IE40" s="23"/>
      <c r="IF40" s="23"/>
      <c r="IG40" s="23"/>
      <c r="IH40" s="23"/>
      <c r="II40" s="23"/>
    </row>
    <row r="41" spans="1:243" s="22" customFormat="1" ht="73.5" customHeight="1">
      <c r="A41" s="59">
        <v>6.01</v>
      </c>
      <c r="B41" s="60" t="s">
        <v>158</v>
      </c>
      <c r="C41" s="39" t="s">
        <v>97</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6.01</v>
      </c>
      <c r="IB41" s="22" t="s">
        <v>158</v>
      </c>
      <c r="IC41" s="22" t="s">
        <v>97</v>
      </c>
      <c r="IE41" s="23"/>
      <c r="IF41" s="23"/>
      <c r="IG41" s="23"/>
      <c r="IH41" s="23"/>
      <c r="II41" s="23"/>
    </row>
    <row r="42" spans="1:243" s="22" customFormat="1" ht="28.5">
      <c r="A42" s="59">
        <v>6.02</v>
      </c>
      <c r="B42" s="60" t="s">
        <v>159</v>
      </c>
      <c r="C42" s="39" t="s">
        <v>98</v>
      </c>
      <c r="D42" s="61">
        <v>10</v>
      </c>
      <c r="E42" s="62" t="s">
        <v>52</v>
      </c>
      <c r="F42" s="63">
        <v>436.95</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4370</v>
      </c>
      <c r="BB42" s="54">
        <f t="shared" si="2"/>
        <v>4370</v>
      </c>
      <c r="BC42" s="50" t="str">
        <f t="shared" si="3"/>
        <v>INR  Four Thousand Three Hundred &amp; Seventy  Only</v>
      </c>
      <c r="IA42" s="22">
        <v>6.02</v>
      </c>
      <c r="IB42" s="22" t="s">
        <v>159</v>
      </c>
      <c r="IC42" s="22" t="s">
        <v>98</v>
      </c>
      <c r="ID42" s="22">
        <v>10</v>
      </c>
      <c r="IE42" s="23" t="s">
        <v>52</v>
      </c>
      <c r="IF42" s="23"/>
      <c r="IG42" s="23"/>
      <c r="IH42" s="23"/>
      <c r="II42" s="23"/>
    </row>
    <row r="43" spans="1:243" s="22" customFormat="1" ht="57">
      <c r="A43" s="59">
        <v>6.03</v>
      </c>
      <c r="B43" s="60" t="s">
        <v>160</v>
      </c>
      <c r="C43" s="39" t="s">
        <v>99</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2">
        <v>6.03</v>
      </c>
      <c r="IB43" s="22" t="s">
        <v>160</v>
      </c>
      <c r="IC43" s="22" t="s">
        <v>99</v>
      </c>
      <c r="IE43" s="23"/>
      <c r="IF43" s="23"/>
      <c r="IG43" s="23"/>
      <c r="IH43" s="23"/>
      <c r="II43" s="23"/>
    </row>
    <row r="44" spans="1:243" s="22" customFormat="1" ht="28.5">
      <c r="A44" s="59">
        <v>6.04</v>
      </c>
      <c r="B44" s="60" t="s">
        <v>161</v>
      </c>
      <c r="C44" s="39" t="s">
        <v>100</v>
      </c>
      <c r="D44" s="61">
        <v>1</v>
      </c>
      <c r="E44" s="62" t="s">
        <v>52</v>
      </c>
      <c r="F44" s="63">
        <v>456.94</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457</v>
      </c>
      <c r="BB44" s="54">
        <f t="shared" si="2"/>
        <v>457</v>
      </c>
      <c r="BC44" s="50" t="str">
        <f t="shared" si="3"/>
        <v>INR  Four Hundred &amp; Fifty Seven  Only</v>
      </c>
      <c r="IA44" s="22">
        <v>6.04</v>
      </c>
      <c r="IB44" s="22" t="s">
        <v>161</v>
      </c>
      <c r="IC44" s="22" t="s">
        <v>100</v>
      </c>
      <c r="ID44" s="22">
        <v>1</v>
      </c>
      <c r="IE44" s="23" t="s">
        <v>52</v>
      </c>
      <c r="IF44" s="23"/>
      <c r="IG44" s="23"/>
      <c r="IH44" s="23"/>
      <c r="II44" s="23"/>
    </row>
    <row r="45" spans="1:243" s="22" customFormat="1" ht="71.25">
      <c r="A45" s="63">
        <v>6.05</v>
      </c>
      <c r="B45" s="60" t="s">
        <v>162</v>
      </c>
      <c r="C45" s="39" t="s">
        <v>101</v>
      </c>
      <c r="D45" s="61">
        <v>1</v>
      </c>
      <c r="E45" s="62" t="s">
        <v>64</v>
      </c>
      <c r="F45" s="63">
        <v>6431.47</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6431</v>
      </c>
      <c r="BB45" s="54">
        <f t="shared" si="2"/>
        <v>6431</v>
      </c>
      <c r="BC45" s="50" t="str">
        <f t="shared" si="3"/>
        <v>INR  Six Thousand Four Hundred &amp; Thirty One  Only</v>
      </c>
      <c r="IA45" s="22">
        <v>6.05</v>
      </c>
      <c r="IB45" s="22" t="s">
        <v>162</v>
      </c>
      <c r="IC45" s="22" t="s">
        <v>101</v>
      </c>
      <c r="ID45" s="22">
        <v>1</v>
      </c>
      <c r="IE45" s="23" t="s">
        <v>64</v>
      </c>
      <c r="IF45" s="23"/>
      <c r="IG45" s="23"/>
      <c r="IH45" s="23"/>
      <c r="II45" s="23"/>
    </row>
    <row r="46" spans="1:243" s="22" customFormat="1" ht="42.75">
      <c r="A46" s="59">
        <v>6.06</v>
      </c>
      <c r="B46" s="60" t="s">
        <v>163</v>
      </c>
      <c r="C46" s="39" t="s">
        <v>102</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6.06</v>
      </c>
      <c r="IB46" s="22" t="s">
        <v>163</v>
      </c>
      <c r="IC46" s="22" t="s">
        <v>102</v>
      </c>
      <c r="IE46" s="23"/>
      <c r="IF46" s="23"/>
      <c r="IG46" s="23"/>
      <c r="IH46" s="23"/>
      <c r="II46" s="23"/>
    </row>
    <row r="47" spans="1:243" s="22" customFormat="1" ht="28.5">
      <c r="A47" s="59">
        <v>6.07</v>
      </c>
      <c r="B47" s="60" t="s">
        <v>164</v>
      </c>
      <c r="C47" s="39" t="s">
        <v>103</v>
      </c>
      <c r="D47" s="61">
        <v>31</v>
      </c>
      <c r="E47" s="62" t="s">
        <v>70</v>
      </c>
      <c r="F47" s="63">
        <v>65.89</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ROUND(total_amount_ba($B$2,$D$2,D47,F47,J47,K47,M47),0)</f>
        <v>2043</v>
      </c>
      <c r="BB47" s="54">
        <f>BA47+SUM(N47:AZ47)</f>
        <v>2043</v>
      </c>
      <c r="BC47" s="50" t="str">
        <f>SpellNumber(L47,BB47)</f>
        <v>INR  Two Thousand  &amp;Forty Three  Only</v>
      </c>
      <c r="IA47" s="22">
        <v>6.07</v>
      </c>
      <c r="IB47" s="22" t="s">
        <v>164</v>
      </c>
      <c r="IC47" s="22" t="s">
        <v>103</v>
      </c>
      <c r="ID47" s="22">
        <v>31</v>
      </c>
      <c r="IE47" s="23" t="s">
        <v>70</v>
      </c>
      <c r="IF47" s="23"/>
      <c r="IG47" s="23"/>
      <c r="IH47" s="23"/>
      <c r="II47" s="23"/>
    </row>
    <row r="48" spans="1:243" s="22" customFormat="1" ht="15.75">
      <c r="A48" s="59">
        <v>7</v>
      </c>
      <c r="B48" s="60" t="s">
        <v>69</v>
      </c>
      <c r="C48" s="39" t="s">
        <v>104</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7</v>
      </c>
      <c r="IB48" s="22" t="s">
        <v>69</v>
      </c>
      <c r="IC48" s="22" t="s">
        <v>104</v>
      </c>
      <c r="IE48" s="23"/>
      <c r="IF48" s="23"/>
      <c r="IG48" s="23"/>
      <c r="IH48" s="23"/>
      <c r="II48" s="23"/>
    </row>
    <row r="49" spans="1:243" s="22" customFormat="1" ht="85.5">
      <c r="A49" s="59">
        <v>7.01</v>
      </c>
      <c r="B49" s="60" t="s">
        <v>165</v>
      </c>
      <c r="C49" s="39" t="s">
        <v>105</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7.01</v>
      </c>
      <c r="IB49" s="22" t="s">
        <v>165</v>
      </c>
      <c r="IC49" s="22" t="s">
        <v>105</v>
      </c>
      <c r="IE49" s="23"/>
      <c r="IF49" s="23"/>
      <c r="IG49" s="23"/>
      <c r="IH49" s="23"/>
      <c r="II49" s="23"/>
    </row>
    <row r="50" spans="1:243" s="22" customFormat="1" ht="28.5">
      <c r="A50" s="59">
        <v>7.02</v>
      </c>
      <c r="B50" s="60" t="s">
        <v>166</v>
      </c>
      <c r="C50" s="39" t="s">
        <v>106</v>
      </c>
      <c r="D50" s="61">
        <v>5</v>
      </c>
      <c r="E50" s="62" t="s">
        <v>70</v>
      </c>
      <c r="F50" s="63">
        <v>208.02</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ROUND(total_amount_ba($B$2,$D$2,D50,F50,J50,K50,M50),0)</f>
        <v>1040</v>
      </c>
      <c r="BB50" s="54">
        <f>BA50+SUM(N50:AZ50)</f>
        <v>1040</v>
      </c>
      <c r="BC50" s="50" t="str">
        <f>SpellNumber(L50,BB50)</f>
        <v>INR  One Thousand  &amp;Forty  Only</v>
      </c>
      <c r="IA50" s="22">
        <v>7.02</v>
      </c>
      <c r="IB50" s="22" t="s">
        <v>166</v>
      </c>
      <c r="IC50" s="22" t="s">
        <v>106</v>
      </c>
      <c r="ID50" s="22">
        <v>5</v>
      </c>
      <c r="IE50" s="23" t="s">
        <v>70</v>
      </c>
      <c r="IF50" s="23"/>
      <c r="IG50" s="23"/>
      <c r="IH50" s="23"/>
      <c r="II50" s="23"/>
    </row>
    <row r="51" spans="1:243" s="22" customFormat="1" ht="270.75">
      <c r="A51" s="59">
        <v>7.03</v>
      </c>
      <c r="B51" s="60" t="s">
        <v>167</v>
      </c>
      <c r="C51" s="39" t="s">
        <v>107</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7.03</v>
      </c>
      <c r="IB51" s="22" t="s">
        <v>167</v>
      </c>
      <c r="IC51" s="22" t="s">
        <v>107</v>
      </c>
      <c r="IE51" s="23"/>
      <c r="IF51" s="23"/>
      <c r="IG51" s="23"/>
      <c r="IH51" s="23"/>
      <c r="II51" s="23"/>
    </row>
    <row r="52" spans="1:243" s="22" customFormat="1" ht="36" customHeight="1">
      <c r="A52" s="59">
        <v>7.04</v>
      </c>
      <c r="B52" s="60" t="s">
        <v>168</v>
      </c>
      <c r="C52" s="39" t="s">
        <v>108</v>
      </c>
      <c r="D52" s="61">
        <v>19</v>
      </c>
      <c r="E52" s="62" t="s">
        <v>52</v>
      </c>
      <c r="F52" s="63">
        <v>960.28</v>
      </c>
      <c r="G52" s="40"/>
      <c r="H52" s="24"/>
      <c r="I52" s="47" t="s">
        <v>38</v>
      </c>
      <c r="J52" s="48">
        <f>IF(I52="Less(-)",-1,1)</f>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ROUND(total_amount_ba($B$2,$D$2,D52,F52,J52,K52,M52),0)</f>
        <v>18245</v>
      </c>
      <c r="BB52" s="54">
        <f>BA52+SUM(N52:AZ52)</f>
        <v>18245</v>
      </c>
      <c r="BC52" s="50" t="str">
        <f>SpellNumber(L52,BB52)</f>
        <v>INR  Eighteen Thousand Two Hundred &amp; Forty Five  Only</v>
      </c>
      <c r="IA52" s="22">
        <v>7.04</v>
      </c>
      <c r="IB52" s="22" t="s">
        <v>168</v>
      </c>
      <c r="IC52" s="22" t="s">
        <v>108</v>
      </c>
      <c r="ID52" s="22">
        <v>19</v>
      </c>
      <c r="IE52" s="23" t="s">
        <v>52</v>
      </c>
      <c r="IF52" s="23"/>
      <c r="IG52" s="23"/>
      <c r="IH52" s="23"/>
      <c r="II52" s="23"/>
    </row>
    <row r="53" spans="1:243" s="22" customFormat="1" ht="21" customHeight="1">
      <c r="A53" s="59">
        <v>8</v>
      </c>
      <c r="B53" s="60" t="s">
        <v>53</v>
      </c>
      <c r="C53" s="39" t="s">
        <v>109</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8</v>
      </c>
      <c r="IB53" s="22" t="s">
        <v>53</v>
      </c>
      <c r="IC53" s="22" t="s">
        <v>109</v>
      </c>
      <c r="IE53" s="23"/>
      <c r="IF53" s="23"/>
      <c r="IG53" s="23"/>
      <c r="IH53" s="23"/>
      <c r="II53" s="23"/>
    </row>
    <row r="54" spans="1:243" s="22" customFormat="1" ht="19.5" customHeight="1">
      <c r="A54" s="59">
        <v>8.01</v>
      </c>
      <c r="B54" s="60" t="s">
        <v>169</v>
      </c>
      <c r="C54" s="39" t="s">
        <v>110</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8.01</v>
      </c>
      <c r="IB54" s="22" t="s">
        <v>169</v>
      </c>
      <c r="IC54" s="22" t="s">
        <v>110</v>
      </c>
      <c r="IE54" s="23"/>
      <c r="IF54" s="23"/>
      <c r="IG54" s="23"/>
      <c r="IH54" s="23"/>
      <c r="II54" s="23"/>
    </row>
    <row r="55" spans="1:243" s="22" customFormat="1" ht="34.5" customHeight="1">
      <c r="A55" s="59">
        <v>8.02</v>
      </c>
      <c r="B55" s="60" t="s">
        <v>140</v>
      </c>
      <c r="C55" s="39" t="s">
        <v>111</v>
      </c>
      <c r="D55" s="61">
        <v>35</v>
      </c>
      <c r="E55" s="62" t="s">
        <v>52</v>
      </c>
      <c r="F55" s="63">
        <v>231.08</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ROUND(total_amount_ba($B$2,$D$2,D55,F55,J55,K55,M55),0)</f>
        <v>8088</v>
      </c>
      <c r="BB55" s="54">
        <f>BA55+SUM(N55:AZ55)</f>
        <v>8088</v>
      </c>
      <c r="BC55" s="50" t="str">
        <f>SpellNumber(L55,BB55)</f>
        <v>INR  Eight Thousand  &amp;Eighty Eight  Only</v>
      </c>
      <c r="IA55" s="22">
        <v>8.02</v>
      </c>
      <c r="IB55" s="22" t="s">
        <v>140</v>
      </c>
      <c r="IC55" s="22" t="s">
        <v>111</v>
      </c>
      <c r="ID55" s="22">
        <v>35</v>
      </c>
      <c r="IE55" s="23" t="s">
        <v>52</v>
      </c>
      <c r="IF55" s="23"/>
      <c r="IG55" s="23"/>
      <c r="IH55" s="23"/>
      <c r="II55" s="23"/>
    </row>
    <row r="56" spans="1:243" s="22" customFormat="1" ht="30.75" customHeight="1">
      <c r="A56" s="59">
        <v>8.03</v>
      </c>
      <c r="B56" s="60" t="s">
        <v>139</v>
      </c>
      <c r="C56" s="39" t="s">
        <v>112</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8.03</v>
      </c>
      <c r="IB56" s="22" t="s">
        <v>139</v>
      </c>
      <c r="IC56" s="22" t="s">
        <v>112</v>
      </c>
      <c r="IE56" s="23"/>
      <c r="IF56" s="23"/>
      <c r="IG56" s="23"/>
      <c r="IH56" s="23"/>
      <c r="II56" s="23"/>
    </row>
    <row r="57" spans="1:243" s="22" customFormat="1" ht="32.25" customHeight="1">
      <c r="A57" s="59">
        <v>8.04</v>
      </c>
      <c r="B57" s="64" t="s">
        <v>140</v>
      </c>
      <c r="C57" s="39" t="s">
        <v>113</v>
      </c>
      <c r="D57" s="61">
        <v>35</v>
      </c>
      <c r="E57" s="62" t="s">
        <v>52</v>
      </c>
      <c r="F57" s="63">
        <v>266.46</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ROUND(total_amount_ba($B$2,$D$2,D57,F57,J57,K57,M57),0)</f>
        <v>9326</v>
      </c>
      <c r="BB57" s="54">
        <f>BA57+SUM(N57:AZ57)</f>
        <v>9326</v>
      </c>
      <c r="BC57" s="50" t="str">
        <f>SpellNumber(L57,BB57)</f>
        <v>INR  Nine Thousand Three Hundred &amp; Twenty Six  Only</v>
      </c>
      <c r="IA57" s="22">
        <v>8.04</v>
      </c>
      <c r="IB57" s="22" t="s">
        <v>140</v>
      </c>
      <c r="IC57" s="22" t="s">
        <v>113</v>
      </c>
      <c r="ID57" s="22">
        <v>35</v>
      </c>
      <c r="IE57" s="23" t="s">
        <v>52</v>
      </c>
      <c r="IF57" s="23"/>
      <c r="IG57" s="23"/>
      <c r="IH57" s="23"/>
      <c r="II57" s="23"/>
    </row>
    <row r="58" spans="1:243" s="22" customFormat="1" ht="28.5">
      <c r="A58" s="59">
        <v>8.05</v>
      </c>
      <c r="B58" s="64" t="s">
        <v>170</v>
      </c>
      <c r="C58" s="39" t="s">
        <v>114</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8.05</v>
      </c>
      <c r="IB58" s="22" t="s">
        <v>170</v>
      </c>
      <c r="IC58" s="22" t="s">
        <v>114</v>
      </c>
      <c r="IE58" s="23"/>
      <c r="IF58" s="23"/>
      <c r="IG58" s="23"/>
      <c r="IH58" s="23"/>
      <c r="II58" s="23"/>
    </row>
    <row r="59" spans="1:243" s="22" customFormat="1" ht="62.25" customHeight="1">
      <c r="A59" s="63">
        <v>8.06</v>
      </c>
      <c r="B59" s="60" t="s">
        <v>171</v>
      </c>
      <c r="C59" s="39" t="s">
        <v>115</v>
      </c>
      <c r="D59" s="61">
        <v>70</v>
      </c>
      <c r="E59" s="62" t="s">
        <v>52</v>
      </c>
      <c r="F59" s="63">
        <v>144.41</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ROUND(total_amount_ba($B$2,$D$2,D59,F59,J59,K59,M59),0)</f>
        <v>10109</v>
      </c>
      <c r="BB59" s="54">
        <f>BA59+SUM(N59:AZ59)</f>
        <v>10109</v>
      </c>
      <c r="BC59" s="50" t="str">
        <f>SpellNumber(L59,BB59)</f>
        <v>INR  Ten Thousand One Hundred &amp; Nine  Only</v>
      </c>
      <c r="IA59" s="22">
        <v>8.06</v>
      </c>
      <c r="IB59" s="22" t="s">
        <v>171</v>
      </c>
      <c r="IC59" s="22" t="s">
        <v>115</v>
      </c>
      <c r="ID59" s="22">
        <v>70</v>
      </c>
      <c r="IE59" s="23" t="s">
        <v>52</v>
      </c>
      <c r="IF59" s="23"/>
      <c r="IG59" s="23"/>
      <c r="IH59" s="23"/>
      <c r="II59" s="23"/>
    </row>
    <row r="60" spans="1:243" s="22" customFormat="1" ht="47.25" customHeight="1">
      <c r="A60" s="59">
        <v>8.07</v>
      </c>
      <c r="B60" s="60" t="s">
        <v>75</v>
      </c>
      <c r="C60" s="39" t="s">
        <v>116</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8.07</v>
      </c>
      <c r="IB60" s="22" t="s">
        <v>75</v>
      </c>
      <c r="IC60" s="22" t="s">
        <v>116</v>
      </c>
      <c r="IE60" s="23"/>
      <c r="IF60" s="23"/>
      <c r="IG60" s="23"/>
      <c r="IH60" s="23"/>
      <c r="II60" s="23"/>
    </row>
    <row r="61" spans="1:243" s="22" customFormat="1" ht="57">
      <c r="A61" s="59">
        <v>8.08</v>
      </c>
      <c r="B61" s="60" t="s">
        <v>76</v>
      </c>
      <c r="C61" s="39" t="s">
        <v>117</v>
      </c>
      <c r="D61" s="61">
        <v>10</v>
      </c>
      <c r="E61" s="62" t="s">
        <v>52</v>
      </c>
      <c r="F61" s="63">
        <v>155.32</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1553</v>
      </c>
      <c r="BB61" s="54">
        <f>BA61+SUM(N61:AZ61)</f>
        <v>1553</v>
      </c>
      <c r="BC61" s="50" t="str">
        <f>SpellNumber(L61,BB61)</f>
        <v>INR  One Thousand Five Hundred &amp; Fifty Three  Only</v>
      </c>
      <c r="IA61" s="22">
        <v>8.08</v>
      </c>
      <c r="IB61" s="22" t="s">
        <v>76</v>
      </c>
      <c r="IC61" s="22" t="s">
        <v>117</v>
      </c>
      <c r="ID61" s="22">
        <v>10</v>
      </c>
      <c r="IE61" s="23" t="s">
        <v>52</v>
      </c>
      <c r="IF61" s="23"/>
      <c r="IG61" s="23"/>
      <c r="IH61" s="23"/>
      <c r="II61" s="23"/>
    </row>
    <row r="62" spans="1:243" s="22" customFormat="1" ht="15.75">
      <c r="A62" s="63">
        <v>9</v>
      </c>
      <c r="B62" s="60" t="s">
        <v>77</v>
      </c>
      <c r="C62" s="39" t="s">
        <v>118</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2">
        <v>9</v>
      </c>
      <c r="IB62" s="22" t="s">
        <v>77</v>
      </c>
      <c r="IC62" s="22" t="s">
        <v>118</v>
      </c>
      <c r="IE62" s="23"/>
      <c r="IF62" s="23"/>
      <c r="IG62" s="23"/>
      <c r="IH62" s="23"/>
      <c r="II62" s="23"/>
    </row>
    <row r="63" spans="1:243" s="22" customFormat="1" ht="128.25">
      <c r="A63" s="59">
        <v>9.01</v>
      </c>
      <c r="B63" s="64" t="s">
        <v>172</v>
      </c>
      <c r="C63" s="39" t="s">
        <v>119</v>
      </c>
      <c r="D63" s="61">
        <v>3</v>
      </c>
      <c r="E63" s="62" t="s">
        <v>65</v>
      </c>
      <c r="F63" s="63">
        <v>302.14</v>
      </c>
      <c r="G63" s="40"/>
      <c r="H63" s="24"/>
      <c r="I63" s="47" t="s">
        <v>38</v>
      </c>
      <c r="J63" s="48">
        <f>IF(I63="Less(-)",-1,1)</f>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ROUND(total_amount_ba($B$2,$D$2,D63,F63,J63,K63,M63),0)</f>
        <v>906</v>
      </c>
      <c r="BB63" s="54">
        <f>BA63+SUM(N63:AZ63)</f>
        <v>906</v>
      </c>
      <c r="BC63" s="50" t="str">
        <f>SpellNumber(L63,BB63)</f>
        <v>INR  Nine Hundred &amp; Six  Only</v>
      </c>
      <c r="IA63" s="22">
        <v>9.01</v>
      </c>
      <c r="IB63" s="22" t="s">
        <v>172</v>
      </c>
      <c r="IC63" s="22" t="s">
        <v>119</v>
      </c>
      <c r="ID63" s="22">
        <v>3</v>
      </c>
      <c r="IE63" s="23" t="s">
        <v>65</v>
      </c>
      <c r="IF63" s="23"/>
      <c r="IG63" s="23"/>
      <c r="IH63" s="23"/>
      <c r="II63" s="23"/>
    </row>
    <row r="64" spans="1:243" s="22" customFormat="1" ht="47.25" customHeight="1">
      <c r="A64" s="59">
        <v>9.02</v>
      </c>
      <c r="B64" s="64" t="s">
        <v>173</v>
      </c>
      <c r="C64" s="39" t="s">
        <v>120</v>
      </c>
      <c r="D64" s="61">
        <v>5</v>
      </c>
      <c r="E64" s="62" t="s">
        <v>70</v>
      </c>
      <c r="F64" s="63">
        <v>135.16</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ROUND(total_amount_ba($B$2,$D$2,D64,F64,J64,K64,M64),0)</f>
        <v>676</v>
      </c>
      <c r="BB64" s="54">
        <f>BA64+SUM(N64:AZ64)</f>
        <v>676</v>
      </c>
      <c r="BC64" s="50" t="str">
        <f>SpellNumber(L64,BB64)</f>
        <v>INR  Six Hundred &amp; Seventy Six  Only</v>
      </c>
      <c r="IA64" s="22">
        <v>9.02</v>
      </c>
      <c r="IB64" s="22" t="s">
        <v>173</v>
      </c>
      <c r="IC64" s="22" t="s">
        <v>120</v>
      </c>
      <c r="ID64" s="22">
        <v>5</v>
      </c>
      <c r="IE64" s="23" t="s">
        <v>70</v>
      </c>
      <c r="IF64" s="23"/>
      <c r="IG64" s="23"/>
      <c r="IH64" s="23"/>
      <c r="II64" s="23"/>
    </row>
    <row r="65" spans="1:243" s="22" customFormat="1" ht="15.75">
      <c r="A65" s="63">
        <v>10</v>
      </c>
      <c r="B65" s="60" t="s">
        <v>174</v>
      </c>
      <c r="C65" s="39" t="s">
        <v>121</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22">
        <v>10</v>
      </c>
      <c r="IB65" s="22" t="s">
        <v>174</v>
      </c>
      <c r="IC65" s="22" t="s">
        <v>121</v>
      </c>
      <c r="IE65" s="23"/>
      <c r="IF65" s="23"/>
      <c r="IG65" s="23"/>
      <c r="IH65" s="23"/>
      <c r="II65" s="23"/>
    </row>
    <row r="66" spans="1:243" s="22" customFormat="1" ht="33" customHeight="1">
      <c r="A66" s="59">
        <v>10.01</v>
      </c>
      <c r="B66" s="60" t="s">
        <v>175</v>
      </c>
      <c r="C66" s="39" t="s">
        <v>122</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2">
        <v>10.01</v>
      </c>
      <c r="IB66" s="22" t="s">
        <v>175</v>
      </c>
      <c r="IC66" s="22" t="s">
        <v>122</v>
      </c>
      <c r="IE66" s="23"/>
      <c r="IF66" s="23"/>
      <c r="IG66" s="23"/>
      <c r="IH66" s="23"/>
      <c r="II66" s="23"/>
    </row>
    <row r="67" spans="1:243" s="22" customFormat="1" ht="28.5">
      <c r="A67" s="59">
        <v>10.02</v>
      </c>
      <c r="B67" s="60" t="s">
        <v>176</v>
      </c>
      <c r="C67" s="39" t="s">
        <v>123</v>
      </c>
      <c r="D67" s="61">
        <v>15</v>
      </c>
      <c r="E67" s="62" t="s">
        <v>70</v>
      </c>
      <c r="F67" s="63">
        <v>405.61</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ROUND(total_amount_ba($B$2,$D$2,D67,F67,J67,K67,M67),0)</f>
        <v>6084</v>
      </c>
      <c r="BB67" s="54">
        <f>BA67+SUM(N67:AZ67)</f>
        <v>6084</v>
      </c>
      <c r="BC67" s="50" t="str">
        <f>SpellNumber(L67,BB67)</f>
        <v>INR  Six Thousand  &amp;Eighty Four  Only</v>
      </c>
      <c r="IA67" s="22">
        <v>10.02</v>
      </c>
      <c r="IB67" s="22" t="s">
        <v>176</v>
      </c>
      <c r="IC67" s="22" t="s">
        <v>123</v>
      </c>
      <c r="ID67" s="22">
        <v>15</v>
      </c>
      <c r="IE67" s="23" t="s">
        <v>70</v>
      </c>
      <c r="IF67" s="23"/>
      <c r="IG67" s="23"/>
      <c r="IH67" s="23"/>
      <c r="II67" s="23"/>
    </row>
    <row r="68" spans="1:243" s="22" customFormat="1" ht="230.25" customHeight="1">
      <c r="A68" s="63">
        <v>10.03</v>
      </c>
      <c r="B68" s="60" t="s">
        <v>177</v>
      </c>
      <c r="C68" s="39" t="s">
        <v>124</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2">
        <v>10.03</v>
      </c>
      <c r="IB68" s="22" t="s">
        <v>177</v>
      </c>
      <c r="IC68" s="22" t="s">
        <v>124</v>
      </c>
      <c r="IE68" s="23"/>
      <c r="IF68" s="23"/>
      <c r="IG68" s="23"/>
      <c r="IH68" s="23"/>
      <c r="II68" s="23"/>
    </row>
    <row r="69" spans="1:243" s="22" customFormat="1" ht="171">
      <c r="A69" s="59">
        <v>10.04</v>
      </c>
      <c r="B69" s="64" t="s">
        <v>178</v>
      </c>
      <c r="C69" s="39" t="s">
        <v>125</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10.04</v>
      </c>
      <c r="IB69" s="22" t="s">
        <v>178</v>
      </c>
      <c r="IC69" s="22" t="s">
        <v>125</v>
      </c>
      <c r="IE69" s="23"/>
      <c r="IF69" s="23"/>
      <c r="IG69" s="23"/>
      <c r="IH69" s="23"/>
      <c r="II69" s="23"/>
    </row>
    <row r="70" spans="1:243" s="22" customFormat="1" ht="28.5">
      <c r="A70" s="59">
        <v>10.05</v>
      </c>
      <c r="B70" s="64" t="s">
        <v>179</v>
      </c>
      <c r="C70" s="39" t="s">
        <v>126</v>
      </c>
      <c r="D70" s="61">
        <v>1</v>
      </c>
      <c r="E70" s="62" t="s">
        <v>65</v>
      </c>
      <c r="F70" s="63">
        <v>546.69</v>
      </c>
      <c r="G70" s="40"/>
      <c r="H70" s="24"/>
      <c r="I70" s="47" t="s">
        <v>38</v>
      </c>
      <c r="J70" s="48">
        <f>IF(I70="Less(-)",-1,1)</f>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ROUND(total_amount_ba($B$2,$D$2,D70,F70,J70,K70,M70),0)</f>
        <v>547</v>
      </c>
      <c r="BB70" s="54">
        <f>BA70+SUM(N70:AZ70)</f>
        <v>547</v>
      </c>
      <c r="BC70" s="50" t="str">
        <f>SpellNumber(L70,BB70)</f>
        <v>INR  Five Hundred &amp; Forty Seven  Only</v>
      </c>
      <c r="IA70" s="22">
        <v>10.05</v>
      </c>
      <c r="IB70" s="22" t="s">
        <v>179</v>
      </c>
      <c r="IC70" s="22" t="s">
        <v>126</v>
      </c>
      <c r="ID70" s="22">
        <v>1</v>
      </c>
      <c r="IE70" s="23" t="s">
        <v>65</v>
      </c>
      <c r="IF70" s="23"/>
      <c r="IG70" s="23"/>
      <c r="IH70" s="23"/>
      <c r="II70" s="23"/>
    </row>
    <row r="71" spans="1:243" s="22" customFormat="1" ht="55.5" customHeight="1">
      <c r="A71" s="63">
        <v>10.06</v>
      </c>
      <c r="B71" s="60" t="s">
        <v>180</v>
      </c>
      <c r="C71" s="39" t="s">
        <v>127</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10.06</v>
      </c>
      <c r="IB71" s="22" t="s">
        <v>180</v>
      </c>
      <c r="IC71" s="22" t="s">
        <v>127</v>
      </c>
      <c r="IE71" s="23"/>
      <c r="IF71" s="23"/>
      <c r="IG71" s="23"/>
      <c r="IH71" s="23"/>
      <c r="II71" s="23"/>
    </row>
    <row r="72" spans="1:243" s="22" customFormat="1" ht="42.75">
      <c r="A72" s="59">
        <v>10.07</v>
      </c>
      <c r="B72" s="60" t="s">
        <v>181</v>
      </c>
      <c r="C72" s="39" t="s">
        <v>128</v>
      </c>
      <c r="D72" s="61">
        <v>3</v>
      </c>
      <c r="E72" s="62" t="s">
        <v>65</v>
      </c>
      <c r="F72" s="63">
        <v>4567.38</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ROUND(total_amount_ba($B$2,$D$2,D72,F72,J72,K72,M72),0)</f>
        <v>13702</v>
      </c>
      <c r="BB72" s="54">
        <f>BA72+SUM(N72:AZ72)</f>
        <v>13702</v>
      </c>
      <c r="BC72" s="50" t="str">
        <f>SpellNumber(L72,BB72)</f>
        <v>INR  Thirteen Thousand Seven Hundred &amp; Two  Only</v>
      </c>
      <c r="IA72" s="22">
        <v>10.07</v>
      </c>
      <c r="IB72" s="22" t="s">
        <v>181</v>
      </c>
      <c r="IC72" s="22" t="s">
        <v>128</v>
      </c>
      <c r="ID72" s="22">
        <v>3</v>
      </c>
      <c r="IE72" s="23" t="s">
        <v>65</v>
      </c>
      <c r="IF72" s="23"/>
      <c r="IG72" s="23"/>
      <c r="IH72" s="23"/>
      <c r="II72" s="23"/>
    </row>
    <row r="73" spans="1:243" s="22" customFormat="1" ht="28.5">
      <c r="A73" s="59">
        <v>11</v>
      </c>
      <c r="B73" s="60" t="s">
        <v>182</v>
      </c>
      <c r="C73" s="39" t="s">
        <v>129</v>
      </c>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4"/>
      <c r="IA73" s="22">
        <v>11</v>
      </c>
      <c r="IB73" s="22" t="s">
        <v>182</v>
      </c>
      <c r="IC73" s="22" t="s">
        <v>129</v>
      </c>
      <c r="IE73" s="23"/>
      <c r="IF73" s="23"/>
      <c r="IG73" s="23"/>
      <c r="IH73" s="23"/>
      <c r="II73" s="23"/>
    </row>
    <row r="74" spans="1:243" s="22" customFormat="1" ht="142.5">
      <c r="A74" s="63">
        <v>11.01</v>
      </c>
      <c r="B74" s="60" t="s">
        <v>183</v>
      </c>
      <c r="C74" s="39" t="s">
        <v>130</v>
      </c>
      <c r="D74" s="61">
        <v>2</v>
      </c>
      <c r="E74" s="62" t="s">
        <v>52</v>
      </c>
      <c r="F74" s="63">
        <v>702.93</v>
      </c>
      <c r="G74" s="40"/>
      <c r="H74" s="24"/>
      <c r="I74" s="47" t="s">
        <v>38</v>
      </c>
      <c r="J74" s="48">
        <f>IF(I74="Less(-)",-1,1)</f>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ROUND(total_amount_ba($B$2,$D$2,D74,F74,J74,K74,M74),0)</f>
        <v>1406</v>
      </c>
      <c r="BB74" s="54">
        <f>BA74+SUM(N74:AZ74)</f>
        <v>1406</v>
      </c>
      <c r="BC74" s="50" t="str">
        <f>SpellNumber(L74,BB74)</f>
        <v>INR  One Thousand Four Hundred &amp; Six  Only</v>
      </c>
      <c r="IA74" s="22">
        <v>11.01</v>
      </c>
      <c r="IB74" s="22" t="s">
        <v>183</v>
      </c>
      <c r="IC74" s="22" t="s">
        <v>130</v>
      </c>
      <c r="ID74" s="22">
        <v>2</v>
      </c>
      <c r="IE74" s="23" t="s">
        <v>52</v>
      </c>
      <c r="IF74" s="23"/>
      <c r="IG74" s="23"/>
      <c r="IH74" s="23"/>
      <c r="II74" s="23"/>
    </row>
    <row r="75" spans="1:243" s="22" customFormat="1" ht="15.75">
      <c r="A75" s="59">
        <v>12.01</v>
      </c>
      <c r="B75" s="64" t="s">
        <v>184</v>
      </c>
      <c r="C75" s="39" t="s">
        <v>131</v>
      </c>
      <c r="D75" s="72"/>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4"/>
      <c r="IA75" s="22">
        <v>12.01</v>
      </c>
      <c r="IB75" s="22" t="s">
        <v>184</v>
      </c>
      <c r="IC75" s="22" t="s">
        <v>131</v>
      </c>
      <c r="IE75" s="23"/>
      <c r="IF75" s="23"/>
      <c r="IG75" s="23"/>
      <c r="IH75" s="23"/>
      <c r="II75" s="23"/>
    </row>
    <row r="76" spans="1:243" s="22" customFormat="1" ht="87.75" customHeight="1">
      <c r="A76" s="59">
        <v>12.02</v>
      </c>
      <c r="B76" s="64" t="s">
        <v>185</v>
      </c>
      <c r="C76" s="39" t="s">
        <v>132</v>
      </c>
      <c r="D76" s="61">
        <v>3</v>
      </c>
      <c r="E76" s="62" t="s">
        <v>186</v>
      </c>
      <c r="F76" s="63">
        <v>4942.04</v>
      </c>
      <c r="G76" s="40"/>
      <c r="H76" s="24"/>
      <c r="I76" s="47" t="s">
        <v>38</v>
      </c>
      <c r="J76" s="48">
        <f>IF(I76="Less(-)",-1,1)</f>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ROUND(total_amount_ba($B$2,$D$2,D76,F76,J76,K76,M76),0)</f>
        <v>14826</v>
      </c>
      <c r="BB76" s="54">
        <f>BA76+SUM(N76:AZ76)</f>
        <v>14826</v>
      </c>
      <c r="BC76" s="50" t="str">
        <f>SpellNumber(L76,BB76)</f>
        <v>INR  Fourteen Thousand Eight Hundred &amp; Twenty Six  Only</v>
      </c>
      <c r="IA76" s="22">
        <v>12.02</v>
      </c>
      <c r="IB76" s="65" t="s">
        <v>185</v>
      </c>
      <c r="IC76" s="22" t="s">
        <v>132</v>
      </c>
      <c r="ID76" s="22">
        <v>3</v>
      </c>
      <c r="IE76" s="23" t="s">
        <v>186</v>
      </c>
      <c r="IF76" s="23"/>
      <c r="IG76" s="23"/>
      <c r="IH76" s="23"/>
      <c r="II76" s="23"/>
    </row>
    <row r="77" spans="1:55" ht="42.75">
      <c r="A77" s="25" t="s">
        <v>46</v>
      </c>
      <c r="B77" s="26"/>
      <c r="C77" s="27"/>
      <c r="D77" s="43"/>
      <c r="E77" s="43"/>
      <c r="F77" s="43"/>
      <c r="G77" s="43"/>
      <c r="H77" s="55"/>
      <c r="I77" s="55"/>
      <c r="J77" s="55"/>
      <c r="K77" s="55"/>
      <c r="L77" s="56"/>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57">
        <f>SUM(BA13:BA76)</f>
        <v>191891</v>
      </c>
      <c r="BB77" s="58">
        <f>SUM(BB13:BB76)</f>
        <v>191891</v>
      </c>
      <c r="BC77" s="50" t="str">
        <f>SpellNumber(L77,BB77)</f>
        <v>  One Lakh Ninety One Thousand Eight Hundred &amp; Ninety One  Only</v>
      </c>
    </row>
    <row r="78" spans="1:55" ht="38.25" customHeight="1">
      <c r="A78" s="26" t="s">
        <v>47</v>
      </c>
      <c r="B78" s="28"/>
      <c r="C78" s="29"/>
      <c r="D78" s="30"/>
      <c r="E78" s="44" t="s">
        <v>54</v>
      </c>
      <c r="F78" s="45"/>
      <c r="G78" s="31"/>
      <c r="H78" s="32"/>
      <c r="I78" s="32"/>
      <c r="J78" s="32"/>
      <c r="K78" s="33"/>
      <c r="L78" s="34"/>
      <c r="M78" s="35"/>
      <c r="N78" s="36"/>
      <c r="O78" s="22"/>
      <c r="P78" s="22"/>
      <c r="Q78" s="22"/>
      <c r="R78" s="22"/>
      <c r="S78" s="22"/>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7">
        <f>IF(ISBLANK(F78),0,IF(E78="Excess (+)",ROUND(BA77+(BA77*F78),2),IF(E78="Less (-)",ROUND(BA77+(BA77*F78*(-1)),2),IF(E78="At Par",BA77,0))))</f>
        <v>0</v>
      </c>
      <c r="BB78" s="38">
        <f>ROUND(BA78,0)</f>
        <v>0</v>
      </c>
      <c r="BC78" s="21" t="str">
        <f>SpellNumber($E$2,BB78)</f>
        <v>INR Zero Only</v>
      </c>
    </row>
    <row r="79" spans="1:55" ht="18">
      <c r="A79" s="25" t="s">
        <v>48</v>
      </c>
      <c r="B79" s="25"/>
      <c r="C79" s="67" t="str">
        <f>SpellNumber($E$2,BB78)</f>
        <v>INR Zero Only</v>
      </c>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row>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9" ht="15"/>
    <row r="220" ht="15"/>
    <row r="221" ht="15"/>
    <row r="222" ht="15"/>
    <row r="223" ht="15"/>
    <row r="225" ht="15"/>
    <row r="226" ht="15"/>
    <row r="227" ht="15"/>
    <row r="228" ht="15"/>
    <row r="229" ht="15"/>
    <row r="230" ht="15"/>
    <row r="231" ht="15"/>
    <row r="232" ht="15"/>
    <row r="233" ht="15"/>
    <row r="234" ht="15"/>
    <row r="235" ht="15"/>
    <row r="236" ht="15"/>
    <row r="237" ht="15"/>
    <row r="238" ht="15"/>
    <row r="239"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71" ht="15"/>
    <row r="272" ht="15"/>
    <row r="273" ht="15"/>
    <row r="274" ht="15"/>
    <row r="275" ht="15"/>
    <row r="276" ht="15"/>
    <row r="277" ht="15"/>
    <row r="279" ht="15"/>
    <row r="280" ht="15"/>
  </sheetData>
  <sheetProtection password="9E83" sheet="1"/>
  <autoFilter ref="A11:BC79"/>
  <mergeCells count="42">
    <mergeCell ref="D73:BC73"/>
    <mergeCell ref="D75:BC75"/>
    <mergeCell ref="D62:BC62"/>
    <mergeCell ref="D65:BC65"/>
    <mergeCell ref="D66:BC66"/>
    <mergeCell ref="D68:BC68"/>
    <mergeCell ref="D69:BC69"/>
    <mergeCell ref="D71:BC71"/>
    <mergeCell ref="D51:BC51"/>
    <mergeCell ref="D53:BC53"/>
    <mergeCell ref="D54:BC54"/>
    <mergeCell ref="D56:BC56"/>
    <mergeCell ref="D58:BC58"/>
    <mergeCell ref="D60:BC60"/>
    <mergeCell ref="D40:BC40"/>
    <mergeCell ref="D41:BC41"/>
    <mergeCell ref="D43:BC43"/>
    <mergeCell ref="D46:BC46"/>
    <mergeCell ref="D48:BC48"/>
    <mergeCell ref="D49:BC49"/>
    <mergeCell ref="D30:BC30"/>
    <mergeCell ref="D31:BC31"/>
    <mergeCell ref="D33:BC33"/>
    <mergeCell ref="D35:BC35"/>
    <mergeCell ref="D36:BC36"/>
    <mergeCell ref="D38:BC38"/>
    <mergeCell ref="D16:BC16"/>
    <mergeCell ref="D17:BC17"/>
    <mergeCell ref="D20:BC20"/>
    <mergeCell ref="D24:BC24"/>
    <mergeCell ref="D25:BC25"/>
    <mergeCell ref="D27:BC27"/>
    <mergeCell ref="A9:BC9"/>
    <mergeCell ref="C79:BC79"/>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8">
      <formula1>IF(E78="Select",-1,IF(E78="At Par",0,0))</formula1>
      <formula2>IF(E78="Select",-1,IF(E78="At Par",0,0.99))</formula2>
    </dataValidation>
    <dataValidation type="list" allowBlank="1" showErrorMessage="1" sqref="E7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8">
      <formula1>0</formula1>
      <formula2>99.9</formula2>
    </dataValidation>
    <dataValidation type="list" allowBlank="1" showErrorMessage="1" sqref="D13:D14 K15 D16:D17 K18:K19 D20 K21:K23 D24:D25 K26 D27 K28:K29 D30:D31 K32 D33 K34 D35:D36 K37 D38 K39 D40:D41 K42 D43 K44:K45 D46 K47 D48:D49 K50 D51 K52 D53:D54 K55 D56 K57 D58 K59 D60 K61 D62 K63:K64 D65:D66 K67 D68:D69 K70 D71 K72 D73 K74 K76 D7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3 G26:H26 G28:H29 G32:H32 G34:H34 G37:H37 G39:H39 G42:H42 G44:H45 G47:H47 G50:H50 G52:H52 G55:H55 G57:H57 G59:H59 G61:H61 G63:H64 G67:H67 G70:H70 G72:H72 G74:H74 G76:H76">
      <formula1>0</formula1>
      <formula2>999999999999999</formula2>
    </dataValidation>
    <dataValidation allowBlank="1" showInputMessage="1" showErrorMessage="1" promptTitle="Addition / Deduction" prompt="Please Choose the correct One" sqref="J15 J18:J19 J21:J23 J26 J28:J29 J32 J34 J37 J39 J42 J44:J45 J47 J50 J52 J55 J57 J59 J61 J63:J64 J67 J70 J72 J74 J76">
      <formula1>0</formula1>
      <formula2>0</formula2>
    </dataValidation>
    <dataValidation type="list" showErrorMessage="1" sqref="I15 I18:I19 I21:I23 I26 I28:I29 I32 I34 I37 I39 I42 I44:I45 I47 I50 I52 I55 I57 I59 I61 I63:I64 I67 I70 I72 I74 I7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3 N26:O26 N28:O29 N32:O32 N34:O34 N37:O37 N39:O39 N42:O42 N44:O45 N47:O47 N50:O50 N52:O52 N55:O55 N57:O57 N59:O59 N61:O61 N63:O64 N67:O67 N70:O70 N72:O72 N74:O74 N76:O7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R23 R26 R28:R29 R32 R34 R37 R39 R42 R44:R45 R47 R50 R52 R55 R57 R59 R61 R63:R64 R67 R70 R72 R74 R7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Q23 Q26 Q28:Q29 Q32 Q34 Q37 Q39 Q42 Q44:Q45 Q47 Q50 Q52 Q55 Q57 Q59 Q61 Q63:Q64 Q67 Q70 Q72 Q74 Q7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M23 M26 M28:M29 M32 M34 M37 M39 M42 M44:M45 M47 M50 M52 M55 M57 M59 M61 M63:M64 M67 M70 M72 M74 M7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19 D21:D23 D26 D28:D29 D32 D34 D37 D39 D42 D44:D45 D47 D50 D52 D55 D57 D59 D61 D63:D64 D67 D70 D72 D74 D7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19 F21:F23 F26 F28:F29 F32 F34 F37 F39 F42 F44:F45 F47 F50 F52 F55 F57 F59 F61 F63:F64 F67 F70 F72 F74 F76">
      <formula1>0</formula1>
      <formula2>999999999999999</formula2>
    </dataValidation>
    <dataValidation type="list" allowBlank="1" showInputMessage="1" showErrorMessage="1" sqref="L74 L13 L14 L15 L16 L17 L18 L19 L20 L21 L22 L23 L24 L25 L26 L27 L28 L29 L30 L31 L32 L33 L34 L35 L36 L37 L38 L39 L40 L41 L42 L43 L44 L45 L46 L47 L48 L49 L50 L51 L52 L53 L54 L55 L56 L57 L58 L59 L60 L61 L62 L63 L64 L65 L66 L67 L68 L69 L70 L71 L72 L73 L76 L75">
      <formula1>"INR"</formula1>
    </dataValidation>
    <dataValidation allowBlank="1" showInputMessage="1" showErrorMessage="1" promptTitle="Itemcode/Make" prompt="Please enter text" sqref="C13:C76">
      <formula1>0</formula1>
      <formula2>0</formula2>
    </dataValidation>
    <dataValidation type="decimal" allowBlank="1" showInputMessage="1" showErrorMessage="1" errorTitle="Invalid Entry" error="Only Numeric Values are allowed. " sqref="A13:A76">
      <formula1>0</formula1>
      <formula2>999999999999999</formula2>
    </dataValidation>
  </dataValidations>
  <printOptions/>
  <pageMargins left="0.7" right="0.2" top="0.5" bottom="0.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2021-08-26T06:31:58Z</cp:lastPrinted>
  <dcterms:created xsi:type="dcterms:W3CDTF">2009-01-30T06:42:42Z</dcterms:created>
  <dcterms:modified xsi:type="dcterms:W3CDTF">2021-08-26T06:32:22Z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