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<sst xmlns="http://schemas.openxmlformats.org/spreadsheetml/2006/main" count="648" uniqueCount="225">
  <si>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</si>
  <si>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</si>
  <si>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</si>
  <si>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</si>
  <si>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</si>
  <si>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</si>
  <si>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</si>
  <si>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</si>
  <si>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</si>
  <si>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</si>
  <si>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</si>
  <si>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</si>
  <si>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</si>
  <si>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</si>
  <si>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</si>
  <si>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</si>
  <si>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</si>
  <si>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</si>
  <si>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</si>
  <si>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</si>
  <si>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</si>
  <si>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</si>
  <si>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</si>
  <si>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</si>
  <si>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</si>
  <si>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</si>
  <si>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</si>
  <si>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</si>
  <si>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</si>
  <si>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</si>
  <si>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</si>
  <si>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</si>
  <si>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</si>
  <si>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</si>
  <si>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</si>
  <si>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</si>
  <si>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</si>
  <si>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</si>
  <si>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</si>
  <si>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</si>
  <si>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</si>
  <si>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</si>
  <si>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</si>
  <si>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</si>
  <si>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</si>
  <si>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</si>
  <si>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</si>
  <si>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</si>
  <si>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</si>
  <si>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</si>
  <si>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</si>
  <si>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</si>
  <si>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</si>
  <si>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</si>
  <si>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</si>
  <si>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</si>
  <si>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</si>
  <si>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</si>
  <si>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</si>
  <si>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</si>
  <si>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</si>
  <si>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</si>
  <si>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</si>
  <si>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</si>
  <si>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</si>
  <si>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</si>
  <si>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</si>
  <si>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</si>
  <si>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</si>
  <si>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</si>
  <si>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</si>
  <si>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</si>
  <si>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</si>
  <si>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</si>
  <si>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</si>
  <si>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</si>
  <si>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</si>
  <si>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</si>
  <si>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</si>
  <si>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</si>
  <si>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Providing and fixing oxidised M.S. casement stays (straight peg type) with necessary screws etc. complete.</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</si>
  <si>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</si>
  <si>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</si>
  <si>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</si>
  <si>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</si>
  <si>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</si>
  <si>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</si>
  <si>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</si>
  <si>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</si>
  <si>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</si>
  <si>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</si>
  <si>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</si>
  <si>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</si>
  <si>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</si>
  <si>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</si>
  <si>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</si>
  <si>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</si>
  <si>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</si>
  <si>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</si>
  <si>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</si>
  <si>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</si>
  <si>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</si>
  <si>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</si>
  <si>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</si>
  <si>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</si>
  <si>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</si>
  <si>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</si>
  <si>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</si>
  <si>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</si>
  <si>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</si>
  <si>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</si>
  <si>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</si>
  <si>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</si>
  <si>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</si>
  <si>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</si>
  <si>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</si>
  <si>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</si>
  <si>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</si>
  <si>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</si>
  <si>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</si>
  <si>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</si>
  <si>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Removal of old PVC floor and proper scrapping, cleaning etc to prepare surface for reflooring as per direction incharge.</t>
  </si>
  <si>
    <t>Sqm</t>
  </si>
  <si>
    <t>Providing and fixing ISI marked oxidised M.S. handles conforming to IS:4992 with necessary screws etc. complete :</t>
  </si>
  <si>
    <t>100 mm</t>
  </si>
  <si>
    <t>300 mm weighing not less than 200 gms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</si>
  <si>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</si>
  <si>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</si>
  <si>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</si>
  <si>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</si>
  <si>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12 mm cement plaster of mix :</t>
  </si>
  <si>
    <t>1:6 (1 cement: 6 coarse sand)</t>
  </si>
  <si>
    <t>Cutting holes of required size in brick masonry wall for fixing of exhaust fan including providing and fixing 300 mm dia PVC pipe conforming BIS-12818 and making good the same etc. complete as per direction of Engineer-in-charge.</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</si>
  <si>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</si>
  <si>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</si>
  <si>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</si>
  <si>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</si>
  <si>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</si>
  <si>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Of area 3 sq. metres and below</t>
  </si>
  <si>
    <t>Dismantling wooden boardings in lining of walls and partitions, excluding supporting members but including stacking within 50 metres lead :</t>
  </si>
  <si>
    <t>Thickness above 25 mm up to 40 mm</t>
  </si>
  <si>
    <t>Dismantling cement asbestos or other hard board ceiling or partition walls including stacking of serviceable materials and disposal of unserviceable materials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</si>
  <si>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</si>
  <si>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</si>
  <si>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</si>
  <si>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32 mm dia nominal bore</t>
  </si>
  <si>
    <t>Cutting holes up to 30x30 cm in walls including making good the same:</t>
  </si>
  <si>
    <t>With common burnt clay F.P.S. (non modular) bricks</t>
  </si>
  <si>
    <t xml:space="preserve">Providing and fixing CP. Brass Threeway Swanneck Piller Cock of standerd make (L &amp; K or equivalent make) complete.
</t>
  </si>
  <si>
    <t>Each</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</si>
  <si>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</si>
  <si>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</si>
  <si>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</si>
  <si>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</si>
  <si>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</si>
  <si>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</si>
  <si>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</si>
  <si>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</si>
  <si>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</si>
  <si>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</si>
  <si>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</si>
  <si>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</si>
  <si>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</si>
  <si>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</si>
  <si>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</si>
  <si>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</si>
  <si>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</si>
  <si>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</si>
  <si>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</si>
  <si>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</si>
  <si>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</si>
  <si>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</si>
  <si>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</si>
  <si>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</si>
  <si>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</si>
  <si>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</si>
  <si>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</si>
  <si>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</si>
  <si>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</si>
  <si>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</si>
  <si>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</si>
  <si>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</si>
  <si>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</si>
  <si>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</si>
  <si>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</si>
  <si>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</si>
  <si>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</si>
  <si>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</si>
  <si>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</si>
  <si>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</si>
  <si>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</si>
  <si>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</si>
  <si>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</si>
  <si>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</si>
  <si>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</si>
  <si>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</si>
  <si>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</si>
  <si>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</si>
  <si>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</si>
  <si>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</si>
  <si>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</si>
  <si>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</si>
  <si>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</si>
  <si>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</si>
  <si>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</si>
  <si>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</si>
  <si>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</si>
  <si>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</si>
  <si>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</si>
  <si>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</si>
  <si>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</si>
  <si>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</si>
  <si>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</si>
  <si>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</si>
  <si>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</si>
  <si>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</si>
  <si>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</si>
  <si>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</si>
  <si>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</si>
  <si>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</si>
  <si>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</si>
  <si>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</si>
  <si>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</si>
  <si>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Name of Work: Renovation of southern lab-206 (Half Portion).</t>
  </si>
  <si>
    <t>Contract No:   09/Civil/Div-2/2021-22/04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</si>
</sst>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2</xdr:col>
      <xdr:colOff>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7"/>
  <sheetViews>
    <sheetView showGridLines="0" zoomScale="85" zoomScaleNormal="85" zoomScalePageLayoutView="0" workbookViewId="0" topLeftCell="A1">
      <selection activeCell="D14" sqref="D14"/>
    </sheetView>
  </sheetViews>
  <sheetFormatPr defaultColWidth="9.140625" defaultRowHeight="15"/>
  <cols>
    <col min="1" max="1" width="9.57421875" style="1" customWidth="1"/>
    <col min="2" max="2" width="37.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223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224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68</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68</v>
      </c>
      <c r="IC13" s="22" t="s">
        <v>55</v>
      </c>
      <c r="IE13" s="23"/>
      <c r="IF13" s="23" t="s">
        <v>34</v>
      </c>
      <c r="IG13" s="23" t="s">
        <v>35</v>
      </c>
      <c r="IH13" s="23">
        <v>10</v>
      </c>
      <c r="II13" s="23" t="s">
        <v>36</v>
      </c>
    </row>
    <row r="14" spans="1:243" s="22" customFormat="1" ht="157.5" customHeight="1">
      <c r="A14" s="66">
        <v>1.01</v>
      </c>
      <c r="B14" s="71" t="s">
        <v>76</v>
      </c>
      <c r="C14" s="39" t="s">
        <v>56</v>
      </c>
      <c r="D14" s="68">
        <v>1.02</v>
      </c>
      <c r="E14" s="69" t="s">
        <v>64</v>
      </c>
      <c r="F14" s="70">
        <v>8560.98</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9"/>
      <c r="BA14" s="42">
        <f>ROUND(total_amount_ba($B$2,$D$2,D14,F14,J14,K14,M14),0)</f>
        <v>8732</v>
      </c>
      <c r="BB14" s="60">
        <f>BA14+SUM(N14:AZ14)</f>
        <v>8732</v>
      </c>
      <c r="BC14" s="56" t="str">
        <f>SpellNumber(L14,BB14)</f>
        <v>INR  Eight Thousand Seven Hundred &amp; Thirty Two  Only</v>
      </c>
      <c r="IA14" s="22">
        <v>1.01</v>
      </c>
      <c r="IB14" s="22" t="s">
        <v>76</v>
      </c>
      <c r="IC14" s="22" t="s">
        <v>56</v>
      </c>
      <c r="ID14" s="22">
        <v>1.02</v>
      </c>
      <c r="IE14" s="23" t="s">
        <v>64</v>
      </c>
      <c r="IF14" s="23" t="s">
        <v>40</v>
      </c>
      <c r="IG14" s="23" t="s">
        <v>35</v>
      </c>
      <c r="IH14" s="23">
        <v>123.223</v>
      </c>
      <c r="II14" s="23" t="s">
        <v>37</v>
      </c>
    </row>
    <row r="15" spans="1:243" s="22" customFormat="1" ht="42.75">
      <c r="A15" s="66">
        <v>1.02</v>
      </c>
      <c r="B15" s="67" t="s">
        <v>69</v>
      </c>
      <c r="C15" s="39" t="s">
        <v>57</v>
      </c>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c r="IA15" s="22">
        <v>1.02</v>
      </c>
      <c r="IB15" s="22" t="s">
        <v>69</v>
      </c>
      <c r="IC15" s="22" t="s">
        <v>57</v>
      </c>
      <c r="IE15" s="23"/>
      <c r="IF15" s="23" t="s">
        <v>41</v>
      </c>
      <c r="IG15" s="23" t="s">
        <v>42</v>
      </c>
      <c r="IH15" s="23">
        <v>213</v>
      </c>
      <c r="II15" s="23" t="s">
        <v>37</v>
      </c>
    </row>
    <row r="16" spans="1:243" s="22" customFormat="1" ht="28.5">
      <c r="A16" s="66">
        <v>1.03</v>
      </c>
      <c r="B16" s="67" t="s">
        <v>86</v>
      </c>
      <c r="C16" s="39" t="s">
        <v>150</v>
      </c>
      <c r="D16" s="68">
        <v>14.1</v>
      </c>
      <c r="E16" s="69" t="s">
        <v>52</v>
      </c>
      <c r="F16" s="70">
        <v>607.67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9"/>
      <c r="BA16" s="42">
        <f>ROUND(total_amount_ba($B$2,$D$2,D16,F16,J16,K16,M16),0)</f>
        <v>8568</v>
      </c>
      <c r="BB16" s="60">
        <f>BA16+SUM(N16:AZ16)</f>
        <v>8568</v>
      </c>
      <c r="BC16" s="56" t="str">
        <f>SpellNumber(L16,BB16)</f>
        <v>INR  Eight Thousand Five Hundred &amp; Sixty Eight  Only</v>
      </c>
      <c r="IA16" s="22">
        <v>1.03</v>
      </c>
      <c r="IB16" s="22" t="s">
        <v>86</v>
      </c>
      <c r="IC16" s="22" t="s">
        <v>150</v>
      </c>
      <c r="ID16" s="22">
        <v>14.1</v>
      </c>
      <c r="IE16" s="23" t="s">
        <v>52</v>
      </c>
      <c r="IF16" s="23"/>
      <c r="IG16" s="23"/>
      <c r="IH16" s="23"/>
      <c r="II16" s="23"/>
    </row>
    <row r="17" spans="1:243" s="22" customFormat="1" ht="71.25">
      <c r="A17" s="66">
        <v>1.04</v>
      </c>
      <c r="B17" s="67" t="s">
        <v>70</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70</v>
      </c>
      <c r="IC17" s="22" t="s">
        <v>58</v>
      </c>
      <c r="IE17" s="23"/>
      <c r="IF17" s="23"/>
      <c r="IG17" s="23"/>
      <c r="IH17" s="23"/>
      <c r="II17" s="23"/>
    </row>
    <row r="18" spans="1:243" s="22" customFormat="1" ht="28.5">
      <c r="A18" s="66">
        <v>1.05</v>
      </c>
      <c r="B18" s="67" t="s">
        <v>71</v>
      </c>
      <c r="C18" s="39" t="s">
        <v>151</v>
      </c>
      <c r="D18" s="68">
        <v>100</v>
      </c>
      <c r="E18" s="69" t="s">
        <v>66</v>
      </c>
      <c r="F18" s="70">
        <v>73.21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7321</v>
      </c>
      <c r="BB18" s="60">
        <f>BA18+SUM(N18:AZ18)</f>
        <v>7321</v>
      </c>
      <c r="BC18" s="56" t="str">
        <f>SpellNumber(L18,BB18)</f>
        <v>INR  Seven Thousand Three Hundred &amp; Twenty One  Only</v>
      </c>
      <c r="IA18" s="22">
        <v>1.05</v>
      </c>
      <c r="IB18" s="22" t="s">
        <v>71</v>
      </c>
      <c r="IC18" s="22" t="s">
        <v>151</v>
      </c>
      <c r="ID18" s="22">
        <v>100</v>
      </c>
      <c r="IE18" s="23" t="s">
        <v>66</v>
      </c>
      <c r="IF18" s="23"/>
      <c r="IG18" s="23"/>
      <c r="IH18" s="23"/>
      <c r="II18" s="23"/>
    </row>
    <row r="19" spans="1:243" s="22" customFormat="1" ht="15.75">
      <c r="A19" s="66">
        <v>2.01</v>
      </c>
      <c r="B19" s="67" t="s">
        <v>72</v>
      </c>
      <c r="C19" s="39" t="s">
        <v>152</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2.01</v>
      </c>
      <c r="IB19" s="22" t="s">
        <v>72</v>
      </c>
      <c r="IC19" s="22" t="s">
        <v>152</v>
      </c>
      <c r="IE19" s="23"/>
      <c r="IF19" s="23"/>
      <c r="IG19" s="23"/>
      <c r="IH19" s="23"/>
      <c r="II19" s="23"/>
    </row>
    <row r="20" spans="1:243" s="22" customFormat="1" ht="30.75" customHeight="1">
      <c r="A20" s="66">
        <v>2.02</v>
      </c>
      <c r="B20" s="67" t="s">
        <v>77</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2.02</v>
      </c>
      <c r="IB20" s="22" t="s">
        <v>77</v>
      </c>
      <c r="IC20" s="22" t="s">
        <v>59</v>
      </c>
      <c r="IE20" s="23"/>
      <c r="IF20" s="23" t="s">
        <v>34</v>
      </c>
      <c r="IG20" s="23" t="s">
        <v>43</v>
      </c>
      <c r="IH20" s="23">
        <v>10</v>
      </c>
      <c r="II20" s="23" t="s">
        <v>37</v>
      </c>
    </row>
    <row r="21" spans="1:243" s="22" customFormat="1" ht="28.5">
      <c r="A21" s="66">
        <v>2.03</v>
      </c>
      <c r="B21" s="67" t="s">
        <v>78</v>
      </c>
      <c r="C21" s="39" t="s">
        <v>153</v>
      </c>
      <c r="D21" s="68">
        <v>13.11</v>
      </c>
      <c r="E21" s="69" t="s">
        <v>52</v>
      </c>
      <c r="F21" s="70">
        <v>817.27</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10714</v>
      </c>
      <c r="BB21" s="60">
        <f>BA21+SUM(N21:AZ21)</f>
        <v>10714</v>
      </c>
      <c r="BC21" s="56" t="str">
        <f>SpellNumber(L21,BB21)</f>
        <v>INR  Ten Thousand Seven Hundred &amp; Fourteen  Only</v>
      </c>
      <c r="IA21" s="22">
        <v>2.03</v>
      </c>
      <c r="IB21" s="22" t="s">
        <v>78</v>
      </c>
      <c r="IC21" s="22" t="s">
        <v>153</v>
      </c>
      <c r="ID21" s="22">
        <v>13.11</v>
      </c>
      <c r="IE21" s="23" t="s">
        <v>52</v>
      </c>
      <c r="IF21" s="23"/>
      <c r="IG21" s="23"/>
      <c r="IH21" s="23"/>
      <c r="II21" s="23"/>
    </row>
    <row r="22" spans="1:243" s="22" customFormat="1" ht="15.75">
      <c r="A22" s="66">
        <v>3</v>
      </c>
      <c r="B22" s="67" t="s">
        <v>87</v>
      </c>
      <c r="C22" s="39" t="s">
        <v>60</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2">
        <v>3</v>
      </c>
      <c r="IB22" s="22" t="s">
        <v>87</v>
      </c>
      <c r="IC22" s="22" t="s">
        <v>60</v>
      </c>
      <c r="IE22" s="23"/>
      <c r="IF22" s="23" t="s">
        <v>40</v>
      </c>
      <c r="IG22" s="23" t="s">
        <v>35</v>
      </c>
      <c r="IH22" s="23">
        <v>123.223</v>
      </c>
      <c r="II22" s="23" t="s">
        <v>37</v>
      </c>
    </row>
    <row r="23" spans="1:243" s="22" customFormat="1" ht="228">
      <c r="A23" s="66">
        <v>3.01</v>
      </c>
      <c r="B23" s="67" t="s">
        <v>88</v>
      </c>
      <c r="C23" s="39" t="s">
        <v>154</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3.01</v>
      </c>
      <c r="IB23" s="22" t="s">
        <v>88</v>
      </c>
      <c r="IC23" s="22" t="s">
        <v>154</v>
      </c>
      <c r="IE23" s="23"/>
      <c r="IF23" s="23" t="s">
        <v>44</v>
      </c>
      <c r="IG23" s="23" t="s">
        <v>45</v>
      </c>
      <c r="IH23" s="23">
        <v>10</v>
      </c>
      <c r="II23" s="23" t="s">
        <v>37</v>
      </c>
    </row>
    <row r="24" spans="1:243" s="22" customFormat="1" ht="15.75">
      <c r="A24" s="66">
        <v>3.02</v>
      </c>
      <c r="B24" s="67" t="s">
        <v>89</v>
      </c>
      <c r="C24" s="39" t="s">
        <v>155</v>
      </c>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5"/>
      <c r="IA24" s="22">
        <v>3.02</v>
      </c>
      <c r="IB24" s="22" t="s">
        <v>89</v>
      </c>
      <c r="IC24" s="22" t="s">
        <v>155</v>
      </c>
      <c r="IE24" s="23"/>
      <c r="IF24" s="23"/>
      <c r="IG24" s="23"/>
      <c r="IH24" s="23"/>
      <c r="II24" s="23"/>
    </row>
    <row r="25" spans="1:243" s="22" customFormat="1" ht="28.5">
      <c r="A25" s="66">
        <v>3.03</v>
      </c>
      <c r="B25" s="67" t="s">
        <v>90</v>
      </c>
      <c r="C25" s="39" t="s">
        <v>156</v>
      </c>
      <c r="D25" s="68">
        <v>13.35</v>
      </c>
      <c r="E25" s="69" t="s">
        <v>52</v>
      </c>
      <c r="F25" s="70">
        <v>3513.94</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46911</v>
      </c>
      <c r="BB25" s="60">
        <f>BA25+SUM(N25:AZ25)</f>
        <v>46911</v>
      </c>
      <c r="BC25" s="56" t="str">
        <f>SpellNumber(L25,BB25)</f>
        <v>INR  Forty Six Thousand Nine Hundred &amp; Eleven  Only</v>
      </c>
      <c r="IA25" s="22">
        <v>3.03</v>
      </c>
      <c r="IB25" s="22" t="s">
        <v>90</v>
      </c>
      <c r="IC25" s="22" t="s">
        <v>156</v>
      </c>
      <c r="ID25" s="22">
        <v>13.35</v>
      </c>
      <c r="IE25" s="23" t="s">
        <v>52</v>
      </c>
      <c r="IF25" s="23" t="s">
        <v>41</v>
      </c>
      <c r="IG25" s="23" t="s">
        <v>42</v>
      </c>
      <c r="IH25" s="23">
        <v>213</v>
      </c>
      <c r="II25" s="23" t="s">
        <v>37</v>
      </c>
    </row>
    <row r="26" spans="1:243" s="22" customFormat="1" ht="128.25">
      <c r="A26" s="66">
        <v>3.04</v>
      </c>
      <c r="B26" s="67" t="s">
        <v>91</v>
      </c>
      <c r="C26" s="39" t="s">
        <v>157</v>
      </c>
      <c r="D26" s="68">
        <v>2</v>
      </c>
      <c r="E26" s="69" t="s">
        <v>65</v>
      </c>
      <c r="F26" s="70">
        <v>644.05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1288</v>
      </c>
      <c r="BB26" s="60">
        <f>BA26+SUM(N26:AZ26)</f>
        <v>1288</v>
      </c>
      <c r="BC26" s="56" t="str">
        <f>SpellNumber(L26,BB26)</f>
        <v>INR  One Thousand Two Hundred &amp; Eighty Eight  Only</v>
      </c>
      <c r="IA26" s="22">
        <v>3.04</v>
      </c>
      <c r="IB26" s="22" t="s">
        <v>91</v>
      </c>
      <c r="IC26" s="22" t="s">
        <v>157</v>
      </c>
      <c r="ID26" s="22">
        <v>2</v>
      </c>
      <c r="IE26" s="23" t="s">
        <v>65</v>
      </c>
      <c r="IF26" s="23"/>
      <c r="IG26" s="23"/>
      <c r="IH26" s="23"/>
      <c r="II26" s="23"/>
    </row>
    <row r="27" spans="1:243" s="22" customFormat="1" ht="242.25">
      <c r="A27" s="66">
        <v>3.05</v>
      </c>
      <c r="B27" s="67" t="s">
        <v>92</v>
      </c>
      <c r="C27" s="39" t="s">
        <v>158</v>
      </c>
      <c r="D27" s="68">
        <v>23.5</v>
      </c>
      <c r="E27" s="69" t="s">
        <v>52</v>
      </c>
      <c r="F27" s="70">
        <v>903.37</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21229</v>
      </c>
      <c r="BB27" s="60">
        <f>BA27+SUM(N27:AZ27)</f>
        <v>21229</v>
      </c>
      <c r="BC27" s="56" t="str">
        <f>SpellNumber(L27,BB27)</f>
        <v>INR  Twenty One Thousand Two Hundred &amp; Twenty Nine  Only</v>
      </c>
      <c r="IA27" s="22">
        <v>3.05</v>
      </c>
      <c r="IB27" s="22" t="s">
        <v>92</v>
      </c>
      <c r="IC27" s="22" t="s">
        <v>158</v>
      </c>
      <c r="ID27" s="22">
        <v>23.5</v>
      </c>
      <c r="IE27" s="23" t="s">
        <v>52</v>
      </c>
      <c r="IF27" s="23"/>
      <c r="IG27" s="23"/>
      <c r="IH27" s="23"/>
      <c r="II27" s="23"/>
    </row>
    <row r="28" spans="1:243" s="22" customFormat="1" ht="15.75">
      <c r="A28" s="66">
        <v>4</v>
      </c>
      <c r="B28" s="67" t="s">
        <v>79</v>
      </c>
      <c r="C28" s="39" t="s">
        <v>159</v>
      </c>
      <c r="D28" s="73"/>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5"/>
      <c r="IA28" s="22">
        <v>4</v>
      </c>
      <c r="IB28" s="22" t="s">
        <v>79</v>
      </c>
      <c r="IC28" s="22" t="s">
        <v>159</v>
      </c>
      <c r="IE28" s="23"/>
      <c r="IF28" s="23"/>
      <c r="IG28" s="23"/>
      <c r="IH28" s="23"/>
      <c r="II28" s="23"/>
    </row>
    <row r="29" spans="1:243" s="22" customFormat="1" ht="57">
      <c r="A29" s="66">
        <v>4.01</v>
      </c>
      <c r="B29" s="67" t="s">
        <v>123</v>
      </c>
      <c r="C29" s="39" t="s">
        <v>160</v>
      </c>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A29" s="22">
        <v>4.01</v>
      </c>
      <c r="IB29" s="22" t="s">
        <v>123</v>
      </c>
      <c r="IC29" s="22" t="s">
        <v>160</v>
      </c>
      <c r="IE29" s="23"/>
      <c r="IF29" s="23"/>
      <c r="IG29" s="23"/>
      <c r="IH29" s="23"/>
      <c r="II29" s="23"/>
    </row>
    <row r="30" spans="1:243" s="22" customFormat="1" ht="28.5">
      <c r="A30" s="66">
        <v>4.02</v>
      </c>
      <c r="B30" s="67" t="s">
        <v>124</v>
      </c>
      <c r="C30" s="39" t="s">
        <v>61</v>
      </c>
      <c r="D30" s="68">
        <v>8</v>
      </c>
      <c r="E30" s="69" t="s">
        <v>65</v>
      </c>
      <c r="F30" s="70">
        <v>24.5</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196</v>
      </c>
      <c r="BB30" s="60">
        <f>BA30+SUM(N30:AZ30)</f>
        <v>196</v>
      </c>
      <c r="BC30" s="56" t="str">
        <f>SpellNumber(L30,BB30)</f>
        <v>INR  One Hundred &amp; Ninety Six  Only</v>
      </c>
      <c r="IA30" s="22">
        <v>4.02</v>
      </c>
      <c r="IB30" s="22" t="s">
        <v>124</v>
      </c>
      <c r="IC30" s="22" t="s">
        <v>61</v>
      </c>
      <c r="ID30" s="22">
        <v>8</v>
      </c>
      <c r="IE30" s="23" t="s">
        <v>65</v>
      </c>
      <c r="IF30" s="23"/>
      <c r="IG30" s="23"/>
      <c r="IH30" s="23"/>
      <c r="II30" s="23"/>
    </row>
    <row r="31" spans="1:243" s="22" customFormat="1" ht="57">
      <c r="A31" s="66">
        <v>4.03</v>
      </c>
      <c r="B31" s="67" t="s">
        <v>80</v>
      </c>
      <c r="C31" s="39" t="s">
        <v>161</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4.03</v>
      </c>
      <c r="IB31" s="22" t="s">
        <v>80</v>
      </c>
      <c r="IC31" s="22" t="s">
        <v>161</v>
      </c>
      <c r="IE31" s="23"/>
      <c r="IF31" s="23"/>
      <c r="IG31" s="23"/>
      <c r="IH31" s="23"/>
      <c r="II31" s="23"/>
    </row>
    <row r="32" spans="1:243" s="22" customFormat="1" ht="28.5">
      <c r="A32" s="66">
        <v>4.04</v>
      </c>
      <c r="B32" s="67" t="s">
        <v>125</v>
      </c>
      <c r="C32" s="39" t="s">
        <v>162</v>
      </c>
      <c r="D32" s="68">
        <v>8</v>
      </c>
      <c r="E32" s="69" t="s">
        <v>65</v>
      </c>
      <c r="F32" s="70">
        <v>51.55</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412</v>
      </c>
      <c r="BB32" s="60">
        <f>BA32+SUM(N32:AZ32)</f>
        <v>412</v>
      </c>
      <c r="BC32" s="56" t="str">
        <f>SpellNumber(L32,BB32)</f>
        <v>INR  Four Hundred &amp; Twelve  Only</v>
      </c>
      <c r="IA32" s="22">
        <v>4.04</v>
      </c>
      <c r="IB32" s="22" t="s">
        <v>125</v>
      </c>
      <c r="IC32" s="22" t="s">
        <v>162</v>
      </c>
      <c r="ID32" s="22">
        <v>8</v>
      </c>
      <c r="IE32" s="23" t="s">
        <v>65</v>
      </c>
      <c r="IF32" s="23"/>
      <c r="IG32" s="23"/>
      <c r="IH32" s="23"/>
      <c r="II32" s="23"/>
    </row>
    <row r="33" spans="1:243" s="22" customFormat="1" ht="24.75" customHeight="1">
      <c r="A33" s="66">
        <v>5</v>
      </c>
      <c r="B33" s="67" t="s">
        <v>126</v>
      </c>
      <c r="C33" s="39" t="s">
        <v>163</v>
      </c>
      <c r="D33" s="73"/>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5"/>
      <c r="IA33" s="22">
        <v>5</v>
      </c>
      <c r="IB33" s="22" t="s">
        <v>126</v>
      </c>
      <c r="IC33" s="22" t="s">
        <v>163</v>
      </c>
      <c r="IE33" s="23"/>
      <c r="IF33" s="23"/>
      <c r="IG33" s="23"/>
      <c r="IH33" s="23"/>
      <c r="II33" s="23"/>
    </row>
    <row r="34" spans="1:243" s="22" customFormat="1" ht="42.75" customHeight="1">
      <c r="A34" s="66">
        <v>5.01</v>
      </c>
      <c r="B34" s="67" t="s">
        <v>127</v>
      </c>
      <c r="C34" s="39" t="s">
        <v>164</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5.01</v>
      </c>
      <c r="IB34" s="22" t="s">
        <v>127</v>
      </c>
      <c r="IC34" s="22" t="s">
        <v>164</v>
      </c>
      <c r="IE34" s="23"/>
      <c r="IF34" s="23"/>
      <c r="IG34" s="23"/>
      <c r="IH34" s="23"/>
      <c r="II34" s="23"/>
    </row>
    <row r="35" spans="1:243" s="22" customFormat="1" ht="19.5" customHeight="1">
      <c r="A35" s="66">
        <v>5.02</v>
      </c>
      <c r="B35" s="67" t="s">
        <v>128</v>
      </c>
      <c r="C35" s="39" t="s">
        <v>165</v>
      </c>
      <c r="D35" s="68">
        <v>3.64</v>
      </c>
      <c r="E35" s="69" t="s">
        <v>52</v>
      </c>
      <c r="F35" s="70">
        <v>1355.41</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ROUND(total_amount_ba($B$2,$D$2,D35,F35,J35,K35,M35),0)</f>
        <v>4934</v>
      </c>
      <c r="BB35" s="60">
        <f>BA35+SUM(N35:AZ35)</f>
        <v>4934</v>
      </c>
      <c r="BC35" s="56" t="str">
        <f>SpellNumber(L35,BB35)</f>
        <v>INR  Four Thousand Nine Hundred &amp; Thirty Four  Only</v>
      </c>
      <c r="IA35" s="22">
        <v>5.02</v>
      </c>
      <c r="IB35" s="22" t="s">
        <v>128</v>
      </c>
      <c r="IC35" s="22" t="s">
        <v>165</v>
      </c>
      <c r="ID35" s="22">
        <v>3.64</v>
      </c>
      <c r="IE35" s="23" t="s">
        <v>52</v>
      </c>
      <c r="IF35" s="23"/>
      <c r="IG35" s="23"/>
      <c r="IH35" s="23"/>
      <c r="II35" s="23"/>
    </row>
    <row r="36" spans="1:243" s="22" customFormat="1" ht="30.75" customHeight="1">
      <c r="A36" s="66">
        <v>5.03</v>
      </c>
      <c r="B36" s="67" t="s">
        <v>129</v>
      </c>
      <c r="C36" s="39" t="s">
        <v>166</v>
      </c>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5.03</v>
      </c>
      <c r="IB36" s="22" t="s">
        <v>129</v>
      </c>
      <c r="IC36" s="22" t="s">
        <v>166</v>
      </c>
      <c r="IE36" s="23"/>
      <c r="IF36" s="23"/>
      <c r="IG36" s="23"/>
      <c r="IH36" s="23"/>
      <c r="II36" s="23"/>
    </row>
    <row r="37" spans="1:243" s="22" customFormat="1" ht="28.5">
      <c r="A37" s="66">
        <v>5.04</v>
      </c>
      <c r="B37" s="67" t="s">
        <v>128</v>
      </c>
      <c r="C37" s="39" t="s">
        <v>62</v>
      </c>
      <c r="D37" s="68">
        <v>65.7</v>
      </c>
      <c r="E37" s="69" t="s">
        <v>52</v>
      </c>
      <c r="F37" s="70">
        <v>1411.61</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ROUND(total_amount_ba($B$2,$D$2,D37,F37,J37,K37,M37),0)</f>
        <v>92743</v>
      </c>
      <c r="BB37" s="60">
        <f>BA37+SUM(N37:AZ37)</f>
        <v>92743</v>
      </c>
      <c r="BC37" s="56" t="str">
        <f>SpellNumber(L37,BB37)</f>
        <v>INR  Ninety Two Thousand Seven Hundred &amp; Forty Three  Only</v>
      </c>
      <c r="IA37" s="22">
        <v>5.04</v>
      </c>
      <c r="IB37" s="22" t="s">
        <v>128</v>
      </c>
      <c r="IC37" s="22" t="s">
        <v>62</v>
      </c>
      <c r="ID37" s="22">
        <v>65.7</v>
      </c>
      <c r="IE37" s="23" t="s">
        <v>52</v>
      </c>
      <c r="IF37" s="23"/>
      <c r="IG37" s="23"/>
      <c r="IH37" s="23"/>
      <c r="II37" s="23"/>
    </row>
    <row r="38" spans="1:243" s="22" customFormat="1" ht="15.75">
      <c r="A38" s="66">
        <v>6</v>
      </c>
      <c r="B38" s="67" t="s">
        <v>73</v>
      </c>
      <c r="C38" s="39" t="s">
        <v>63</v>
      </c>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5"/>
      <c r="IA38" s="22">
        <v>6</v>
      </c>
      <c r="IB38" s="22" t="s">
        <v>73</v>
      </c>
      <c r="IC38" s="22" t="s">
        <v>63</v>
      </c>
      <c r="IE38" s="23"/>
      <c r="IF38" s="23"/>
      <c r="IG38" s="23"/>
      <c r="IH38" s="23"/>
      <c r="II38" s="23"/>
    </row>
    <row r="39" spans="1:243" s="22" customFormat="1" ht="409.5">
      <c r="A39" s="66">
        <v>6.01</v>
      </c>
      <c r="B39" s="67" t="s">
        <v>93</v>
      </c>
      <c r="C39" s="39" t="s">
        <v>167</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5"/>
      <c r="IA39" s="22">
        <v>6.01</v>
      </c>
      <c r="IB39" s="22" t="s">
        <v>93</v>
      </c>
      <c r="IC39" s="22" t="s">
        <v>167</v>
      </c>
      <c r="IE39" s="23"/>
      <c r="IF39" s="23"/>
      <c r="IG39" s="23"/>
      <c r="IH39" s="23"/>
      <c r="II39" s="23"/>
    </row>
    <row r="40" spans="1:243" s="22" customFormat="1" ht="204.75" customHeight="1">
      <c r="A40" s="66">
        <v>6.02</v>
      </c>
      <c r="B40" s="67" t="s">
        <v>94</v>
      </c>
      <c r="C40" s="39" t="s">
        <v>168</v>
      </c>
      <c r="D40" s="68">
        <v>62.56</v>
      </c>
      <c r="E40" s="69" t="s">
        <v>52</v>
      </c>
      <c r="F40" s="70">
        <v>1649.23</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ROUND(total_amount_ba($B$2,$D$2,D40,F40,J40,K40,M40),0)</f>
        <v>103176</v>
      </c>
      <c r="BB40" s="60">
        <f>BA40+SUM(N40:AZ40)</f>
        <v>103176</v>
      </c>
      <c r="BC40" s="56" t="str">
        <f>SpellNumber(L40,BB40)</f>
        <v>INR  One Lakh Three Thousand One Hundred &amp; Seventy Six  Only</v>
      </c>
      <c r="IA40" s="22">
        <v>6.02</v>
      </c>
      <c r="IB40" s="22" t="s">
        <v>94</v>
      </c>
      <c r="IC40" s="22" t="s">
        <v>168</v>
      </c>
      <c r="ID40" s="22">
        <v>62.56</v>
      </c>
      <c r="IE40" s="23" t="s">
        <v>52</v>
      </c>
      <c r="IF40" s="23"/>
      <c r="IG40" s="23"/>
      <c r="IH40" s="23"/>
      <c r="II40" s="23"/>
    </row>
    <row r="41" spans="1:243" s="22" customFormat="1" ht="22.5" customHeight="1">
      <c r="A41" s="66">
        <v>7</v>
      </c>
      <c r="B41" s="67" t="s">
        <v>53</v>
      </c>
      <c r="C41" s="39" t="s">
        <v>169</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7</v>
      </c>
      <c r="IB41" s="22" t="s">
        <v>53</v>
      </c>
      <c r="IC41" s="22" t="s">
        <v>169</v>
      </c>
      <c r="IE41" s="23"/>
      <c r="IF41" s="23"/>
      <c r="IG41" s="23"/>
      <c r="IH41" s="23"/>
      <c r="II41" s="23"/>
    </row>
    <row r="42" spans="1:243" s="22" customFormat="1" ht="15.75">
      <c r="A42" s="66">
        <v>7.01</v>
      </c>
      <c r="B42" s="67" t="s">
        <v>130</v>
      </c>
      <c r="C42" s="39" t="s">
        <v>170</v>
      </c>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A42" s="22">
        <v>7.01</v>
      </c>
      <c r="IB42" s="22" t="s">
        <v>130</v>
      </c>
      <c r="IC42" s="22" t="s">
        <v>170</v>
      </c>
      <c r="IE42" s="23"/>
      <c r="IF42" s="23"/>
      <c r="IG42" s="23"/>
      <c r="IH42" s="23"/>
      <c r="II42" s="23"/>
    </row>
    <row r="43" spans="1:243" s="22" customFormat="1" ht="28.5">
      <c r="A43" s="66">
        <v>7.02</v>
      </c>
      <c r="B43" s="67" t="s">
        <v>131</v>
      </c>
      <c r="C43" s="39" t="s">
        <v>171</v>
      </c>
      <c r="D43" s="68">
        <v>20</v>
      </c>
      <c r="E43" s="69" t="s">
        <v>52</v>
      </c>
      <c r="F43" s="70">
        <v>231.08</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ROUND(total_amount_ba($B$2,$D$2,D43,F43,J43,K43,M43),0)</f>
        <v>4622</v>
      </c>
      <c r="BB43" s="60">
        <f>BA43+SUM(N43:AZ43)</f>
        <v>4622</v>
      </c>
      <c r="BC43" s="56" t="str">
        <f>SpellNumber(L43,BB43)</f>
        <v>INR  Four Thousand Six Hundred &amp; Twenty Two  Only</v>
      </c>
      <c r="IA43" s="22">
        <v>7.02</v>
      </c>
      <c r="IB43" s="22" t="s">
        <v>131</v>
      </c>
      <c r="IC43" s="22" t="s">
        <v>171</v>
      </c>
      <c r="ID43" s="22">
        <v>20</v>
      </c>
      <c r="IE43" s="23" t="s">
        <v>52</v>
      </c>
      <c r="IF43" s="23"/>
      <c r="IG43" s="23"/>
      <c r="IH43" s="23"/>
      <c r="II43" s="23"/>
    </row>
    <row r="44" spans="1:243" s="22" customFormat="1" ht="15.75">
      <c r="A44" s="66">
        <v>7.03</v>
      </c>
      <c r="B44" s="67" t="s">
        <v>81</v>
      </c>
      <c r="C44" s="39" t="s">
        <v>172</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7.03</v>
      </c>
      <c r="IB44" s="22" t="s">
        <v>81</v>
      </c>
      <c r="IC44" s="22" t="s">
        <v>172</v>
      </c>
      <c r="IE44" s="23"/>
      <c r="IF44" s="23"/>
      <c r="IG44" s="23"/>
      <c r="IH44" s="23"/>
      <c r="II44" s="23"/>
    </row>
    <row r="45" spans="1:243" s="22" customFormat="1" ht="28.5">
      <c r="A45" s="66">
        <v>7.04</v>
      </c>
      <c r="B45" s="67" t="s">
        <v>82</v>
      </c>
      <c r="C45" s="39" t="s">
        <v>173</v>
      </c>
      <c r="D45" s="68">
        <v>13.35</v>
      </c>
      <c r="E45" s="69" t="s">
        <v>52</v>
      </c>
      <c r="F45" s="70">
        <v>199.34</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2661</v>
      </c>
      <c r="BB45" s="60">
        <f>BA45+SUM(N45:AZ45)</f>
        <v>2661</v>
      </c>
      <c r="BC45" s="56" t="str">
        <f>SpellNumber(L45,BB45)</f>
        <v>INR  Two Thousand Six Hundred &amp; Sixty One  Only</v>
      </c>
      <c r="IA45" s="22">
        <v>7.04</v>
      </c>
      <c r="IB45" s="22" t="s">
        <v>82</v>
      </c>
      <c r="IC45" s="22" t="s">
        <v>173</v>
      </c>
      <c r="ID45" s="22">
        <v>13.35</v>
      </c>
      <c r="IE45" s="23" t="s">
        <v>52</v>
      </c>
      <c r="IF45" s="23"/>
      <c r="IG45" s="23"/>
      <c r="IH45" s="23"/>
      <c r="II45" s="23"/>
    </row>
    <row r="46" spans="1:243" s="22" customFormat="1" ht="99.75">
      <c r="A46" s="66">
        <v>7.05</v>
      </c>
      <c r="B46" s="67" t="s">
        <v>95</v>
      </c>
      <c r="C46" s="39" t="s">
        <v>174</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7.05</v>
      </c>
      <c r="IB46" s="22" t="s">
        <v>95</v>
      </c>
      <c r="IC46" s="22" t="s">
        <v>174</v>
      </c>
      <c r="IE46" s="23"/>
      <c r="IF46" s="23"/>
      <c r="IG46" s="23"/>
      <c r="IH46" s="23"/>
      <c r="II46" s="23"/>
    </row>
    <row r="47" spans="1:243" s="22" customFormat="1" ht="28.5">
      <c r="A47" s="66">
        <v>7.06</v>
      </c>
      <c r="B47" s="67" t="s">
        <v>84</v>
      </c>
      <c r="C47" s="39" t="s">
        <v>175</v>
      </c>
      <c r="D47" s="68">
        <v>213</v>
      </c>
      <c r="E47" s="69" t="s">
        <v>52</v>
      </c>
      <c r="F47" s="70">
        <v>76.41</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16275</v>
      </c>
      <c r="BB47" s="60">
        <f>BA47+SUM(N47:AZ47)</f>
        <v>16275</v>
      </c>
      <c r="BC47" s="56" t="str">
        <f>SpellNumber(L47,BB47)</f>
        <v>INR  Sixteen Thousand Two Hundred &amp; Seventy Five  Only</v>
      </c>
      <c r="IA47" s="22">
        <v>7.06</v>
      </c>
      <c r="IB47" s="22" t="s">
        <v>84</v>
      </c>
      <c r="IC47" s="22" t="s">
        <v>175</v>
      </c>
      <c r="ID47" s="22">
        <v>213</v>
      </c>
      <c r="IE47" s="23" t="s">
        <v>52</v>
      </c>
      <c r="IF47" s="23"/>
      <c r="IG47" s="23"/>
      <c r="IH47" s="23"/>
      <c r="II47" s="23"/>
    </row>
    <row r="48" spans="1:243" s="22" customFormat="1" ht="57">
      <c r="A48" s="66">
        <v>7.07</v>
      </c>
      <c r="B48" s="67" t="s">
        <v>83</v>
      </c>
      <c r="C48" s="39" t="s">
        <v>176</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7.07</v>
      </c>
      <c r="IB48" s="22" t="s">
        <v>83</v>
      </c>
      <c r="IC48" s="22" t="s">
        <v>176</v>
      </c>
      <c r="IE48" s="23"/>
      <c r="IF48" s="23"/>
      <c r="IG48" s="23"/>
      <c r="IH48" s="23"/>
      <c r="II48" s="23"/>
    </row>
    <row r="49" spans="1:243" s="22" customFormat="1" ht="28.5">
      <c r="A49" s="66">
        <v>7.08</v>
      </c>
      <c r="B49" s="67" t="s">
        <v>84</v>
      </c>
      <c r="C49" s="39" t="s">
        <v>177</v>
      </c>
      <c r="D49" s="68">
        <v>15.5</v>
      </c>
      <c r="E49" s="69" t="s">
        <v>52</v>
      </c>
      <c r="F49" s="70">
        <v>106.57</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1652</v>
      </c>
      <c r="BB49" s="60">
        <f>BA49+SUM(N49:AZ49)</f>
        <v>1652</v>
      </c>
      <c r="BC49" s="56" t="str">
        <f>SpellNumber(L49,BB49)</f>
        <v>INR  One Thousand Six Hundred &amp; Fifty Two  Only</v>
      </c>
      <c r="IA49" s="22">
        <v>7.08</v>
      </c>
      <c r="IB49" s="22" t="s">
        <v>84</v>
      </c>
      <c r="IC49" s="22" t="s">
        <v>177</v>
      </c>
      <c r="ID49" s="22">
        <v>15.5</v>
      </c>
      <c r="IE49" s="23" t="s">
        <v>52</v>
      </c>
      <c r="IF49" s="23"/>
      <c r="IG49" s="23"/>
      <c r="IH49" s="23"/>
      <c r="II49" s="23"/>
    </row>
    <row r="50" spans="1:243" s="22" customFormat="1" ht="99.75">
      <c r="A50" s="66">
        <v>7.09</v>
      </c>
      <c r="B50" s="67" t="s">
        <v>96</v>
      </c>
      <c r="C50" s="39" t="s">
        <v>178</v>
      </c>
      <c r="D50" s="68">
        <v>213</v>
      </c>
      <c r="E50" s="69" t="s">
        <v>52</v>
      </c>
      <c r="F50" s="70">
        <v>100.96</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ROUND(total_amount_ba($B$2,$D$2,D50,F50,J50,K50,M50),0)</f>
        <v>21504</v>
      </c>
      <c r="BB50" s="60">
        <f>BA50+SUM(N50:AZ50)</f>
        <v>21504</v>
      </c>
      <c r="BC50" s="56" t="str">
        <f>SpellNumber(L50,BB50)</f>
        <v>INR  Twenty One Thousand Five Hundred &amp; Four  Only</v>
      </c>
      <c r="IA50" s="22">
        <v>7.09</v>
      </c>
      <c r="IB50" s="22" t="s">
        <v>96</v>
      </c>
      <c r="IC50" s="22" t="s">
        <v>178</v>
      </c>
      <c r="ID50" s="22">
        <v>213</v>
      </c>
      <c r="IE50" s="23" t="s">
        <v>52</v>
      </c>
      <c r="IF50" s="23"/>
      <c r="IG50" s="23"/>
      <c r="IH50" s="23"/>
      <c r="II50" s="23"/>
    </row>
    <row r="51" spans="1:243" s="22" customFormat="1" ht="99.75">
      <c r="A51" s="66">
        <v>7.1</v>
      </c>
      <c r="B51" s="67" t="s">
        <v>97</v>
      </c>
      <c r="C51" s="39" t="s">
        <v>179</v>
      </c>
      <c r="D51" s="68">
        <v>179.65</v>
      </c>
      <c r="E51" s="69" t="s">
        <v>52</v>
      </c>
      <c r="F51" s="70">
        <v>16</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2874</v>
      </c>
      <c r="BB51" s="60">
        <f>BA51+SUM(N51:AZ51)</f>
        <v>2874</v>
      </c>
      <c r="BC51" s="56" t="str">
        <f>SpellNumber(L51,BB51)</f>
        <v>INR  Two Thousand Eight Hundred &amp; Seventy Four  Only</v>
      </c>
      <c r="IA51" s="22">
        <v>7.1</v>
      </c>
      <c r="IB51" s="22" t="s">
        <v>97</v>
      </c>
      <c r="IC51" s="22" t="s">
        <v>179</v>
      </c>
      <c r="ID51" s="22">
        <v>179.65</v>
      </c>
      <c r="IE51" s="23" t="s">
        <v>52</v>
      </c>
      <c r="IF51" s="23"/>
      <c r="IG51" s="23"/>
      <c r="IH51" s="23"/>
      <c r="II51" s="23"/>
    </row>
    <row r="52" spans="1:243" s="22" customFormat="1" ht="15.75">
      <c r="A52" s="66">
        <v>8</v>
      </c>
      <c r="B52" s="67" t="s">
        <v>98</v>
      </c>
      <c r="C52" s="39" t="s">
        <v>180</v>
      </c>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5"/>
      <c r="IA52" s="22">
        <v>8</v>
      </c>
      <c r="IB52" s="22" t="s">
        <v>98</v>
      </c>
      <c r="IC52" s="22" t="s">
        <v>180</v>
      </c>
      <c r="IE52" s="23"/>
      <c r="IF52" s="23"/>
      <c r="IG52" s="23"/>
      <c r="IH52" s="23"/>
      <c r="II52" s="23"/>
    </row>
    <row r="53" spans="1:243" s="22" customFormat="1" ht="29.25" customHeight="1">
      <c r="A53" s="66">
        <v>8.01</v>
      </c>
      <c r="B53" s="67" t="s">
        <v>99</v>
      </c>
      <c r="C53" s="39" t="s">
        <v>181</v>
      </c>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5"/>
      <c r="IA53" s="22">
        <v>8.01</v>
      </c>
      <c r="IB53" s="22" t="s">
        <v>99</v>
      </c>
      <c r="IC53" s="22" t="s">
        <v>181</v>
      </c>
      <c r="IE53" s="23"/>
      <c r="IF53" s="23"/>
      <c r="IG53" s="23"/>
      <c r="IH53" s="23"/>
      <c r="II53" s="23"/>
    </row>
    <row r="54" spans="1:243" s="22" customFormat="1" ht="45.75" customHeight="1">
      <c r="A54" s="66">
        <v>8.02</v>
      </c>
      <c r="B54" s="67" t="s">
        <v>100</v>
      </c>
      <c r="C54" s="39" t="s">
        <v>182</v>
      </c>
      <c r="D54" s="68">
        <v>2</v>
      </c>
      <c r="E54" s="69" t="s">
        <v>52</v>
      </c>
      <c r="F54" s="70">
        <v>376.67</v>
      </c>
      <c r="G54" s="40"/>
      <c r="H54" s="24"/>
      <c r="I54" s="47" t="s">
        <v>38</v>
      </c>
      <c r="J54" s="48">
        <f>IF(I54="Less(-)",-1,1)</f>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ROUND(total_amount_ba($B$2,$D$2,D54,F54,J54,K54,M54),0)</f>
        <v>753</v>
      </c>
      <c r="BB54" s="60">
        <f>BA54+SUM(N54:AZ54)</f>
        <v>753</v>
      </c>
      <c r="BC54" s="56" t="str">
        <f>SpellNumber(L54,BB54)</f>
        <v>INR  Seven Hundred &amp; Fifty Three  Only</v>
      </c>
      <c r="IA54" s="22">
        <v>8.02</v>
      </c>
      <c r="IB54" s="22" t="s">
        <v>100</v>
      </c>
      <c r="IC54" s="22" t="s">
        <v>182</v>
      </c>
      <c r="ID54" s="22">
        <v>2</v>
      </c>
      <c r="IE54" s="23" t="s">
        <v>52</v>
      </c>
      <c r="IF54" s="23"/>
      <c r="IG54" s="23"/>
      <c r="IH54" s="23"/>
      <c r="II54" s="23"/>
    </row>
    <row r="55" spans="1:243" s="22" customFormat="1" ht="20.25" customHeight="1">
      <c r="A55" s="66">
        <v>8.03</v>
      </c>
      <c r="B55" s="67" t="s">
        <v>101</v>
      </c>
      <c r="C55" s="39" t="s">
        <v>183</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8.03</v>
      </c>
      <c r="IB55" s="22" t="s">
        <v>101</v>
      </c>
      <c r="IC55" s="22" t="s">
        <v>183</v>
      </c>
      <c r="IE55" s="23"/>
      <c r="IF55" s="23"/>
      <c r="IG55" s="23"/>
      <c r="IH55" s="23"/>
      <c r="II55" s="23"/>
    </row>
    <row r="56" spans="1:243" s="22" customFormat="1" ht="30.75" customHeight="1">
      <c r="A56" s="66">
        <v>8.04</v>
      </c>
      <c r="B56" s="67" t="s">
        <v>102</v>
      </c>
      <c r="C56" s="39" t="s">
        <v>184</v>
      </c>
      <c r="D56" s="68">
        <v>5.5</v>
      </c>
      <c r="E56" s="69" t="s">
        <v>52</v>
      </c>
      <c r="F56" s="70">
        <v>780.79</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ROUND(total_amount_ba($B$2,$D$2,D56,F56,J56,K56,M56),0)</f>
        <v>4294</v>
      </c>
      <c r="BB56" s="60">
        <f>BA56+SUM(N56:AZ56)</f>
        <v>4294</v>
      </c>
      <c r="BC56" s="56" t="str">
        <f>SpellNumber(L56,BB56)</f>
        <v>INR  Four Thousand Two Hundred &amp; Ninety Four  Only</v>
      </c>
      <c r="IA56" s="22">
        <v>8.04</v>
      </c>
      <c r="IB56" s="22" t="s">
        <v>102</v>
      </c>
      <c r="IC56" s="22" t="s">
        <v>184</v>
      </c>
      <c r="ID56" s="22">
        <v>5.5</v>
      </c>
      <c r="IE56" s="23" t="s">
        <v>52</v>
      </c>
      <c r="IF56" s="23"/>
      <c r="IG56" s="23"/>
      <c r="IH56" s="23"/>
      <c r="II56" s="23"/>
    </row>
    <row r="57" spans="1:243" s="22" customFormat="1" ht="114">
      <c r="A57" s="66">
        <v>8.05</v>
      </c>
      <c r="B57" s="67" t="s">
        <v>132</v>
      </c>
      <c r="C57" s="39" t="s">
        <v>185</v>
      </c>
      <c r="D57" s="68">
        <v>1</v>
      </c>
      <c r="E57" s="69" t="s">
        <v>65</v>
      </c>
      <c r="F57" s="70">
        <v>193.24</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193</v>
      </c>
      <c r="BB57" s="60">
        <f>BA57+SUM(N57:AZ57)</f>
        <v>193</v>
      </c>
      <c r="BC57" s="56" t="str">
        <f>SpellNumber(L57,BB57)</f>
        <v>INR  One Hundred &amp; Ninety Three  Only</v>
      </c>
      <c r="IA57" s="22">
        <v>8.05</v>
      </c>
      <c r="IB57" s="22" t="s">
        <v>132</v>
      </c>
      <c r="IC57" s="22" t="s">
        <v>185</v>
      </c>
      <c r="ID57" s="22">
        <v>1</v>
      </c>
      <c r="IE57" s="23" t="s">
        <v>65</v>
      </c>
      <c r="IF57" s="23"/>
      <c r="IG57" s="23"/>
      <c r="IH57" s="23"/>
      <c r="II57" s="23"/>
    </row>
    <row r="58" spans="1:243" s="22" customFormat="1" ht="15.75">
      <c r="A58" s="66">
        <v>9</v>
      </c>
      <c r="B58" s="67" t="s">
        <v>103</v>
      </c>
      <c r="C58" s="39" t="s">
        <v>186</v>
      </c>
      <c r="D58" s="73"/>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5"/>
      <c r="IA58" s="22">
        <v>9</v>
      </c>
      <c r="IB58" s="22" t="s">
        <v>103</v>
      </c>
      <c r="IC58" s="22" t="s">
        <v>186</v>
      </c>
      <c r="IE58" s="23"/>
      <c r="IF58" s="23"/>
      <c r="IG58" s="23"/>
      <c r="IH58" s="23"/>
      <c r="II58" s="23"/>
    </row>
    <row r="59" spans="1:243" s="22" customFormat="1" ht="71.25">
      <c r="A59" s="66">
        <v>9.01</v>
      </c>
      <c r="B59" s="67" t="s">
        <v>133</v>
      </c>
      <c r="C59" s="39" t="s">
        <v>187</v>
      </c>
      <c r="D59" s="73"/>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c r="IA59" s="22">
        <v>9.01</v>
      </c>
      <c r="IB59" s="22" t="s">
        <v>133</v>
      </c>
      <c r="IC59" s="22" t="s">
        <v>187</v>
      </c>
      <c r="IE59" s="23"/>
      <c r="IF59" s="23"/>
      <c r="IG59" s="23"/>
      <c r="IH59" s="23"/>
      <c r="II59" s="23"/>
    </row>
    <row r="60" spans="1:243" s="22" customFormat="1" ht="34.5" customHeight="1">
      <c r="A60" s="66">
        <v>9.02</v>
      </c>
      <c r="B60" s="67" t="s">
        <v>134</v>
      </c>
      <c r="C60" s="39" t="s">
        <v>188</v>
      </c>
      <c r="D60" s="68">
        <v>0.57</v>
      </c>
      <c r="E60" s="69" t="s">
        <v>64</v>
      </c>
      <c r="F60" s="70">
        <v>1523.41</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ROUND(total_amount_ba($B$2,$D$2,D60,F60,J60,K60,M60),0)</f>
        <v>868</v>
      </c>
      <c r="BB60" s="60">
        <f>BA60+SUM(N60:AZ60)</f>
        <v>868</v>
      </c>
      <c r="BC60" s="56" t="str">
        <f>SpellNumber(L60,BB60)</f>
        <v>INR  Eight Hundred &amp; Sixty Eight  Only</v>
      </c>
      <c r="IA60" s="22">
        <v>9.02</v>
      </c>
      <c r="IB60" s="22" t="s">
        <v>134</v>
      </c>
      <c r="IC60" s="22" t="s">
        <v>188</v>
      </c>
      <c r="ID60" s="22">
        <v>0.57</v>
      </c>
      <c r="IE60" s="23" t="s">
        <v>64</v>
      </c>
      <c r="IF60" s="23"/>
      <c r="IG60" s="23"/>
      <c r="IH60" s="23"/>
      <c r="II60" s="23"/>
    </row>
    <row r="61" spans="1:243" s="22" customFormat="1" ht="99.75">
      <c r="A61" s="66">
        <v>9.03</v>
      </c>
      <c r="B61" s="67" t="s">
        <v>135</v>
      </c>
      <c r="C61" s="39" t="s">
        <v>189</v>
      </c>
      <c r="D61" s="68">
        <v>0.88</v>
      </c>
      <c r="E61" s="69" t="s">
        <v>64</v>
      </c>
      <c r="F61" s="70">
        <v>2222.44</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ROUND(total_amount_ba($B$2,$D$2,D61,F61,J61,K61,M61),0)</f>
        <v>1956</v>
      </c>
      <c r="BB61" s="60">
        <f>BA61+SUM(N61:AZ61)</f>
        <v>1956</v>
      </c>
      <c r="BC61" s="56" t="str">
        <f>SpellNumber(L61,BB61)</f>
        <v>INR  One Thousand Nine Hundred &amp; Fifty Six  Only</v>
      </c>
      <c r="IA61" s="22">
        <v>9.03</v>
      </c>
      <c r="IB61" s="22" t="s">
        <v>135</v>
      </c>
      <c r="IC61" s="22" t="s">
        <v>189</v>
      </c>
      <c r="ID61" s="22">
        <v>0.88</v>
      </c>
      <c r="IE61" s="23" t="s">
        <v>64</v>
      </c>
      <c r="IF61" s="23"/>
      <c r="IG61" s="23"/>
      <c r="IH61" s="23"/>
      <c r="II61" s="23"/>
    </row>
    <row r="62" spans="1:243" s="22" customFormat="1" ht="99.75">
      <c r="A62" s="66">
        <v>9.04</v>
      </c>
      <c r="B62" s="67" t="s">
        <v>136</v>
      </c>
      <c r="C62" s="39" t="s">
        <v>190</v>
      </c>
      <c r="D62" s="73"/>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5"/>
      <c r="IA62" s="22">
        <v>9.04</v>
      </c>
      <c r="IB62" s="22" t="s">
        <v>136</v>
      </c>
      <c r="IC62" s="22" t="s">
        <v>190</v>
      </c>
      <c r="IE62" s="23"/>
      <c r="IF62" s="23"/>
      <c r="IG62" s="23"/>
      <c r="IH62" s="23"/>
      <c r="II62" s="23"/>
    </row>
    <row r="63" spans="1:243" s="22" customFormat="1" ht="28.5">
      <c r="A63" s="66">
        <v>9.05</v>
      </c>
      <c r="B63" s="67" t="s">
        <v>137</v>
      </c>
      <c r="C63" s="39" t="s">
        <v>191</v>
      </c>
      <c r="D63" s="68">
        <v>0.36</v>
      </c>
      <c r="E63" s="69" t="s">
        <v>64</v>
      </c>
      <c r="F63" s="70">
        <v>1288.82</v>
      </c>
      <c r="G63" s="40"/>
      <c r="H63" s="24"/>
      <c r="I63" s="47" t="s">
        <v>38</v>
      </c>
      <c r="J63" s="48">
        <f>IF(I63="Less(-)",-1,1)</f>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ROUND(total_amount_ba($B$2,$D$2,D63,F63,J63,K63,M63),0)</f>
        <v>464</v>
      </c>
      <c r="BB63" s="60">
        <f>BA63+SUM(N63:AZ63)</f>
        <v>464</v>
      </c>
      <c r="BC63" s="56" t="str">
        <f>SpellNumber(L63,BB63)</f>
        <v>INR  Four Hundred &amp; Sixty Four  Only</v>
      </c>
      <c r="IA63" s="22">
        <v>9.05</v>
      </c>
      <c r="IB63" s="22" t="s">
        <v>137</v>
      </c>
      <c r="IC63" s="22" t="s">
        <v>191</v>
      </c>
      <c r="ID63" s="22">
        <v>0.36</v>
      </c>
      <c r="IE63" s="23" t="s">
        <v>64</v>
      </c>
      <c r="IF63" s="23"/>
      <c r="IG63" s="23"/>
      <c r="IH63" s="23"/>
      <c r="II63" s="23"/>
    </row>
    <row r="64" spans="1:243" s="22" customFormat="1" ht="47.25" customHeight="1">
      <c r="A64" s="66">
        <v>9.06</v>
      </c>
      <c r="B64" s="67" t="s">
        <v>104</v>
      </c>
      <c r="C64" s="39" t="s">
        <v>192</v>
      </c>
      <c r="D64" s="73"/>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5"/>
      <c r="IA64" s="22">
        <v>9.06</v>
      </c>
      <c r="IB64" s="22" t="s">
        <v>104</v>
      </c>
      <c r="IC64" s="22" t="s">
        <v>192</v>
      </c>
      <c r="IE64" s="23"/>
      <c r="IF64" s="23"/>
      <c r="IG64" s="23"/>
      <c r="IH64" s="23"/>
      <c r="II64" s="23"/>
    </row>
    <row r="65" spans="1:243" s="22" customFormat="1" ht="28.5">
      <c r="A65" s="66">
        <v>9.07</v>
      </c>
      <c r="B65" s="67" t="s">
        <v>138</v>
      </c>
      <c r="C65" s="39" t="s">
        <v>193</v>
      </c>
      <c r="D65" s="68">
        <v>8</v>
      </c>
      <c r="E65" s="69" t="s">
        <v>65</v>
      </c>
      <c r="F65" s="70">
        <v>240.68</v>
      </c>
      <c r="G65" s="40"/>
      <c r="H65" s="24"/>
      <c r="I65" s="47" t="s">
        <v>38</v>
      </c>
      <c r="J65" s="48">
        <f>IF(I65="Less(-)",-1,1)</f>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ROUND(total_amount_ba($B$2,$D$2,D65,F65,J65,K65,M65),0)</f>
        <v>1925</v>
      </c>
      <c r="BB65" s="60">
        <f>BA65+SUM(N65:AZ65)</f>
        <v>1925</v>
      </c>
      <c r="BC65" s="56" t="str">
        <f>SpellNumber(L65,BB65)</f>
        <v>INR  One Thousand Nine Hundred &amp; Twenty Five  Only</v>
      </c>
      <c r="IA65" s="22">
        <v>9.07</v>
      </c>
      <c r="IB65" s="22" t="s">
        <v>138</v>
      </c>
      <c r="IC65" s="22" t="s">
        <v>193</v>
      </c>
      <c r="ID65" s="22">
        <v>8</v>
      </c>
      <c r="IE65" s="23" t="s">
        <v>65</v>
      </c>
      <c r="IF65" s="23"/>
      <c r="IG65" s="23"/>
      <c r="IH65" s="23"/>
      <c r="II65" s="23"/>
    </row>
    <row r="66" spans="1:243" s="22" customFormat="1" ht="33" customHeight="1">
      <c r="A66" s="66">
        <v>9.08</v>
      </c>
      <c r="B66" s="67" t="s">
        <v>139</v>
      </c>
      <c r="C66" s="39" t="s">
        <v>194</v>
      </c>
      <c r="D66" s="73"/>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5"/>
      <c r="IA66" s="22">
        <v>9.08</v>
      </c>
      <c r="IB66" s="22" t="s">
        <v>139</v>
      </c>
      <c r="IC66" s="22" t="s">
        <v>194</v>
      </c>
      <c r="IE66" s="23"/>
      <c r="IF66" s="23"/>
      <c r="IG66" s="23"/>
      <c r="IH66" s="23"/>
      <c r="II66" s="23"/>
    </row>
    <row r="67" spans="1:243" s="22" customFormat="1" ht="28.5">
      <c r="A67" s="66">
        <v>9.09</v>
      </c>
      <c r="B67" s="67" t="s">
        <v>140</v>
      </c>
      <c r="C67" s="39" t="s">
        <v>195</v>
      </c>
      <c r="D67" s="68">
        <v>10.5</v>
      </c>
      <c r="E67" s="69" t="s">
        <v>52</v>
      </c>
      <c r="F67" s="70">
        <v>58.35</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ROUND(total_amount_ba($B$2,$D$2,D67,F67,J67,K67,M67),0)</f>
        <v>613</v>
      </c>
      <c r="BB67" s="60">
        <f>BA67+SUM(N67:AZ67)</f>
        <v>613</v>
      </c>
      <c r="BC67" s="56" t="str">
        <f>SpellNumber(L67,BB67)</f>
        <v>INR  Six Hundred &amp; Thirteen  Only</v>
      </c>
      <c r="IA67" s="22">
        <v>9.09</v>
      </c>
      <c r="IB67" s="22" t="s">
        <v>140</v>
      </c>
      <c r="IC67" s="22" t="s">
        <v>195</v>
      </c>
      <c r="ID67" s="22">
        <v>10.5</v>
      </c>
      <c r="IE67" s="23" t="s">
        <v>52</v>
      </c>
      <c r="IF67" s="23"/>
      <c r="IG67" s="23"/>
      <c r="IH67" s="23"/>
      <c r="II67" s="23"/>
    </row>
    <row r="68" spans="1:243" s="22" customFormat="1" ht="85.5">
      <c r="A68" s="70">
        <v>9.1</v>
      </c>
      <c r="B68" s="67" t="s">
        <v>141</v>
      </c>
      <c r="C68" s="39" t="s">
        <v>196</v>
      </c>
      <c r="D68" s="68">
        <v>62.56</v>
      </c>
      <c r="E68" s="69" t="s">
        <v>52</v>
      </c>
      <c r="F68" s="70">
        <v>36.82</v>
      </c>
      <c r="G68" s="40"/>
      <c r="H68" s="24"/>
      <c r="I68" s="47" t="s">
        <v>38</v>
      </c>
      <c r="J68" s="48">
        <f>IF(I68="Less(-)",-1,1)</f>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ROUND(total_amount_ba($B$2,$D$2,D68,F68,J68,K68,M68),0)</f>
        <v>2303</v>
      </c>
      <c r="BB68" s="60">
        <f>BA68+SUM(N68:AZ68)</f>
        <v>2303</v>
      </c>
      <c r="BC68" s="56" t="str">
        <f>SpellNumber(L68,BB68)</f>
        <v>INR  Two Thousand Three Hundred &amp; Three  Only</v>
      </c>
      <c r="IA68" s="22">
        <v>9.1</v>
      </c>
      <c r="IB68" s="22" t="s">
        <v>141</v>
      </c>
      <c r="IC68" s="22" t="s">
        <v>196</v>
      </c>
      <c r="ID68" s="22">
        <v>62.56</v>
      </c>
      <c r="IE68" s="23" t="s">
        <v>52</v>
      </c>
      <c r="IF68" s="23"/>
      <c r="IG68" s="23"/>
      <c r="IH68" s="23"/>
      <c r="II68" s="23"/>
    </row>
    <row r="69" spans="1:243" s="22" customFormat="1" ht="71.25">
      <c r="A69" s="66">
        <v>9.11</v>
      </c>
      <c r="B69" s="67" t="s">
        <v>142</v>
      </c>
      <c r="C69" s="39" t="s">
        <v>197</v>
      </c>
      <c r="D69" s="68">
        <v>17</v>
      </c>
      <c r="E69" s="69" t="s">
        <v>52</v>
      </c>
      <c r="F69" s="70">
        <v>34.19</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581</v>
      </c>
      <c r="BB69" s="60">
        <f>BA69+SUM(N69:AZ69)</f>
        <v>581</v>
      </c>
      <c r="BC69" s="56" t="str">
        <f>SpellNumber(L69,BB69)</f>
        <v>INR  Five Hundred &amp; Eighty One  Only</v>
      </c>
      <c r="IA69" s="22">
        <v>9.11</v>
      </c>
      <c r="IB69" s="22" t="s">
        <v>142</v>
      </c>
      <c r="IC69" s="22" t="s">
        <v>197</v>
      </c>
      <c r="ID69" s="22">
        <v>17</v>
      </c>
      <c r="IE69" s="23" t="s">
        <v>52</v>
      </c>
      <c r="IF69" s="23"/>
      <c r="IG69" s="23"/>
      <c r="IH69" s="23"/>
      <c r="II69" s="23"/>
    </row>
    <row r="70" spans="1:243" s="22" customFormat="1" ht="142.5">
      <c r="A70" s="66">
        <v>9.12</v>
      </c>
      <c r="B70" s="67" t="s">
        <v>143</v>
      </c>
      <c r="C70" s="39" t="s">
        <v>198</v>
      </c>
      <c r="D70" s="68">
        <v>5</v>
      </c>
      <c r="E70" s="69" t="s">
        <v>64</v>
      </c>
      <c r="F70" s="70">
        <v>121.74</v>
      </c>
      <c r="G70" s="40"/>
      <c r="H70" s="24"/>
      <c r="I70" s="47" t="s">
        <v>38</v>
      </c>
      <c r="J70" s="48">
        <f>IF(I70="Less(-)",-1,1)</f>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ROUND(total_amount_ba($B$2,$D$2,D70,F70,J70,K70,M70),0)</f>
        <v>609</v>
      </c>
      <c r="BB70" s="60">
        <f>BA70+SUM(N70:AZ70)</f>
        <v>609</v>
      </c>
      <c r="BC70" s="56" t="str">
        <f>SpellNumber(L70,BB70)</f>
        <v>INR  Six Hundred &amp; Nine  Only</v>
      </c>
      <c r="IA70" s="22">
        <v>9.12</v>
      </c>
      <c r="IB70" s="22" t="s">
        <v>143</v>
      </c>
      <c r="IC70" s="22" t="s">
        <v>198</v>
      </c>
      <c r="ID70" s="22">
        <v>5</v>
      </c>
      <c r="IE70" s="23" t="s">
        <v>64</v>
      </c>
      <c r="IF70" s="23"/>
      <c r="IG70" s="23"/>
      <c r="IH70" s="23"/>
      <c r="II70" s="23"/>
    </row>
    <row r="71" spans="1:243" s="22" customFormat="1" ht="19.5" customHeight="1">
      <c r="A71" s="66">
        <v>10</v>
      </c>
      <c r="B71" s="67" t="s">
        <v>105</v>
      </c>
      <c r="C71" s="39" t="s">
        <v>199</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10</v>
      </c>
      <c r="IB71" s="22" t="s">
        <v>105</v>
      </c>
      <c r="IC71" s="22" t="s">
        <v>199</v>
      </c>
      <c r="IE71" s="23"/>
      <c r="IF71" s="23"/>
      <c r="IG71" s="23"/>
      <c r="IH71" s="23"/>
      <c r="II71" s="23"/>
    </row>
    <row r="72" spans="1:243" s="22" customFormat="1" ht="114.75" customHeight="1">
      <c r="A72" s="66">
        <v>10.01</v>
      </c>
      <c r="B72" s="67" t="s">
        <v>144</v>
      </c>
      <c r="C72" s="39" t="s">
        <v>200</v>
      </c>
      <c r="D72" s="73"/>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5"/>
      <c r="IA72" s="22">
        <v>10.01</v>
      </c>
      <c r="IB72" s="22" t="s">
        <v>144</v>
      </c>
      <c r="IC72" s="22" t="s">
        <v>200</v>
      </c>
      <c r="IE72" s="23"/>
      <c r="IF72" s="23"/>
      <c r="IG72" s="23"/>
      <c r="IH72" s="23"/>
      <c r="II72" s="23"/>
    </row>
    <row r="73" spans="1:243" s="22" customFormat="1" ht="28.5">
      <c r="A73" s="66">
        <v>10.02</v>
      </c>
      <c r="B73" s="67" t="s">
        <v>107</v>
      </c>
      <c r="C73" s="39" t="s">
        <v>201</v>
      </c>
      <c r="D73" s="68">
        <v>3</v>
      </c>
      <c r="E73" s="69" t="s">
        <v>65</v>
      </c>
      <c r="F73" s="70">
        <v>4787.76</v>
      </c>
      <c r="G73" s="40"/>
      <c r="H73" s="24"/>
      <c r="I73" s="47" t="s">
        <v>38</v>
      </c>
      <c r="J73" s="48">
        <f>IF(I73="Less(-)",-1,1)</f>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ROUND(total_amount_ba($B$2,$D$2,D73,F73,J73,K73,M73),0)</f>
        <v>14363</v>
      </c>
      <c r="BB73" s="60">
        <f>BA73+SUM(N73:AZ73)</f>
        <v>14363</v>
      </c>
      <c r="BC73" s="56" t="str">
        <f>SpellNumber(L73,BB73)</f>
        <v>INR  Fourteen Thousand Three Hundred &amp; Sixty Three  Only</v>
      </c>
      <c r="IA73" s="22">
        <v>10.02</v>
      </c>
      <c r="IB73" s="22" t="s">
        <v>107</v>
      </c>
      <c r="IC73" s="22" t="s">
        <v>201</v>
      </c>
      <c r="ID73" s="22">
        <v>3</v>
      </c>
      <c r="IE73" s="23" t="s">
        <v>65</v>
      </c>
      <c r="IF73" s="23"/>
      <c r="IG73" s="23"/>
      <c r="IH73" s="23"/>
      <c r="II73" s="23"/>
    </row>
    <row r="74" spans="1:243" s="22" customFormat="1" ht="46.5" customHeight="1">
      <c r="A74" s="66">
        <v>10.03</v>
      </c>
      <c r="B74" s="67" t="s">
        <v>106</v>
      </c>
      <c r="C74" s="39" t="s">
        <v>202</v>
      </c>
      <c r="D74" s="73"/>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5"/>
      <c r="IA74" s="22">
        <v>10.03</v>
      </c>
      <c r="IB74" s="22" t="s">
        <v>106</v>
      </c>
      <c r="IC74" s="22" t="s">
        <v>202</v>
      </c>
      <c r="IE74" s="23"/>
      <c r="IF74" s="23"/>
      <c r="IG74" s="23"/>
      <c r="IH74" s="23"/>
      <c r="II74" s="23"/>
    </row>
    <row r="75" spans="1:243" s="22" customFormat="1" ht="28.5">
      <c r="A75" s="66">
        <v>10.04</v>
      </c>
      <c r="B75" s="67" t="s">
        <v>107</v>
      </c>
      <c r="C75" s="39" t="s">
        <v>203</v>
      </c>
      <c r="D75" s="68">
        <v>1</v>
      </c>
      <c r="E75" s="69" t="s">
        <v>65</v>
      </c>
      <c r="F75" s="70">
        <v>3052.95</v>
      </c>
      <c r="G75" s="65">
        <v>37800</v>
      </c>
      <c r="H75" s="50"/>
      <c r="I75" s="51" t="s">
        <v>38</v>
      </c>
      <c r="J75" s="52">
        <f>IF(I75="Less(-)",-1,1)</f>
        <v>1</v>
      </c>
      <c r="K75" s="50" t="s">
        <v>39</v>
      </c>
      <c r="L75" s="50" t="s">
        <v>4</v>
      </c>
      <c r="M75" s="53"/>
      <c r="N75" s="50"/>
      <c r="O75" s="50"/>
      <c r="P75" s="54"/>
      <c r="Q75" s="50"/>
      <c r="R75" s="50"/>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42">
        <f>ROUND(total_amount_ba($B$2,$D$2,D75,F75,J75,K75,M75),0)</f>
        <v>3053</v>
      </c>
      <c r="BB75" s="55">
        <f>BA75+SUM(N75:AZ75)</f>
        <v>3053</v>
      </c>
      <c r="BC75" s="56" t="str">
        <f>SpellNumber(L75,BB75)</f>
        <v>INR  Three Thousand  &amp;Fifty Three  Only</v>
      </c>
      <c r="IA75" s="22">
        <v>10.04</v>
      </c>
      <c r="IB75" s="22" t="s">
        <v>107</v>
      </c>
      <c r="IC75" s="22" t="s">
        <v>203</v>
      </c>
      <c r="ID75" s="22">
        <v>1</v>
      </c>
      <c r="IE75" s="23" t="s">
        <v>65</v>
      </c>
      <c r="IF75" s="23"/>
      <c r="IG75" s="23"/>
      <c r="IH75" s="23"/>
      <c r="II75" s="23"/>
    </row>
    <row r="76" spans="1:243" s="22" customFormat="1" ht="57">
      <c r="A76" s="66">
        <v>10.05</v>
      </c>
      <c r="B76" s="67" t="s">
        <v>108</v>
      </c>
      <c r="C76" s="39" t="s">
        <v>204</v>
      </c>
      <c r="D76" s="73"/>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5"/>
      <c r="IA76" s="22">
        <v>10.05</v>
      </c>
      <c r="IB76" s="22" t="s">
        <v>108</v>
      </c>
      <c r="IC76" s="22" t="s">
        <v>204</v>
      </c>
      <c r="IE76" s="23"/>
      <c r="IF76" s="23"/>
      <c r="IG76" s="23"/>
      <c r="IH76" s="23"/>
      <c r="II76" s="23"/>
    </row>
    <row r="77" spans="1:243" s="22" customFormat="1" ht="15.75">
      <c r="A77" s="66">
        <v>10.06</v>
      </c>
      <c r="B77" s="67" t="s">
        <v>109</v>
      </c>
      <c r="C77" s="39" t="s">
        <v>205</v>
      </c>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5"/>
      <c r="IA77" s="22">
        <v>10.06</v>
      </c>
      <c r="IB77" s="22" t="s">
        <v>109</v>
      </c>
      <c r="IC77" s="22" t="s">
        <v>205</v>
      </c>
      <c r="IE77" s="23"/>
      <c r="IF77" s="23"/>
      <c r="IG77" s="23"/>
      <c r="IH77" s="23"/>
      <c r="II77" s="23"/>
    </row>
    <row r="78" spans="1:243" s="22" customFormat="1" ht="17.25" customHeight="1">
      <c r="A78" s="66">
        <v>10.07</v>
      </c>
      <c r="B78" s="67" t="s">
        <v>110</v>
      </c>
      <c r="C78" s="39" t="s">
        <v>206</v>
      </c>
      <c r="D78" s="68">
        <v>4</v>
      </c>
      <c r="E78" s="69" t="s">
        <v>65</v>
      </c>
      <c r="F78" s="70">
        <v>88.64</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ROUND(total_amount_ba($B$2,$D$2,D78,F78,J78,K78,M78),0)</f>
        <v>355</v>
      </c>
      <c r="BB78" s="60">
        <f>BA78+SUM(N78:AZ78)</f>
        <v>355</v>
      </c>
      <c r="BC78" s="56" t="str">
        <f>SpellNumber(L78,BB78)</f>
        <v>INR  Three Hundred &amp; Fifty Five  Only</v>
      </c>
      <c r="IA78" s="22">
        <v>10.07</v>
      </c>
      <c r="IB78" s="22" t="s">
        <v>110</v>
      </c>
      <c r="IC78" s="22" t="s">
        <v>206</v>
      </c>
      <c r="ID78" s="22">
        <v>4</v>
      </c>
      <c r="IE78" s="23" t="s">
        <v>65</v>
      </c>
      <c r="IF78" s="23"/>
      <c r="IG78" s="23"/>
      <c r="IH78" s="23"/>
      <c r="II78" s="23"/>
    </row>
    <row r="79" spans="1:243" s="22" customFormat="1" ht="15.75">
      <c r="A79" s="66">
        <v>11</v>
      </c>
      <c r="B79" s="67" t="s">
        <v>111</v>
      </c>
      <c r="C79" s="39" t="s">
        <v>207</v>
      </c>
      <c r="D79" s="73"/>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5"/>
      <c r="IA79" s="22">
        <v>11</v>
      </c>
      <c r="IB79" s="22" t="s">
        <v>111</v>
      </c>
      <c r="IC79" s="22" t="s">
        <v>207</v>
      </c>
      <c r="IE79" s="23"/>
      <c r="IF79" s="23"/>
      <c r="IG79" s="23"/>
      <c r="IH79" s="23"/>
      <c r="II79" s="23"/>
    </row>
    <row r="80" spans="1:243" s="22" customFormat="1" ht="71.25">
      <c r="A80" s="66">
        <v>11.01</v>
      </c>
      <c r="B80" s="67" t="s">
        <v>112</v>
      </c>
      <c r="C80" s="39" t="s">
        <v>208</v>
      </c>
      <c r="D80" s="73"/>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5"/>
      <c r="IA80" s="22">
        <v>11.01</v>
      </c>
      <c r="IB80" s="22" t="s">
        <v>112</v>
      </c>
      <c r="IC80" s="22" t="s">
        <v>208</v>
      </c>
      <c r="IE80" s="23"/>
      <c r="IF80" s="23"/>
      <c r="IG80" s="23"/>
      <c r="IH80" s="23"/>
      <c r="II80" s="23"/>
    </row>
    <row r="81" spans="1:243" s="22" customFormat="1" ht="28.5">
      <c r="A81" s="66">
        <v>11.02</v>
      </c>
      <c r="B81" s="67" t="s">
        <v>113</v>
      </c>
      <c r="C81" s="39" t="s">
        <v>209</v>
      </c>
      <c r="D81" s="68">
        <v>8</v>
      </c>
      <c r="E81" s="69" t="s">
        <v>74</v>
      </c>
      <c r="F81" s="70">
        <v>249.8</v>
      </c>
      <c r="G81" s="65">
        <v>37800</v>
      </c>
      <c r="H81" s="50"/>
      <c r="I81" s="51" t="s">
        <v>38</v>
      </c>
      <c r="J81" s="52">
        <f>IF(I81="Less(-)",-1,1)</f>
        <v>1</v>
      </c>
      <c r="K81" s="50" t="s">
        <v>39</v>
      </c>
      <c r="L81" s="50" t="s">
        <v>4</v>
      </c>
      <c r="M81" s="53"/>
      <c r="N81" s="50"/>
      <c r="O81" s="50"/>
      <c r="P81" s="54"/>
      <c r="Q81" s="50"/>
      <c r="R81" s="50"/>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42">
        <f>ROUND(total_amount_ba($B$2,$D$2,D81,F81,J81,K81,M81),0)</f>
        <v>1998</v>
      </c>
      <c r="BB81" s="55">
        <f>BA81+SUM(N81:AZ81)</f>
        <v>1998</v>
      </c>
      <c r="BC81" s="56" t="str">
        <f>SpellNumber(L81,BB81)</f>
        <v>INR  One Thousand Nine Hundred &amp; Ninety Eight  Only</v>
      </c>
      <c r="IA81" s="22">
        <v>11.02</v>
      </c>
      <c r="IB81" s="22" t="s">
        <v>113</v>
      </c>
      <c r="IC81" s="22" t="s">
        <v>209</v>
      </c>
      <c r="ID81" s="22">
        <v>8</v>
      </c>
      <c r="IE81" s="23" t="s">
        <v>74</v>
      </c>
      <c r="IF81" s="23"/>
      <c r="IG81" s="23"/>
      <c r="IH81" s="23"/>
      <c r="II81" s="23"/>
    </row>
    <row r="82" spans="1:243" s="22" customFormat="1" ht="28.5">
      <c r="A82" s="66">
        <v>11.03</v>
      </c>
      <c r="B82" s="67" t="s">
        <v>114</v>
      </c>
      <c r="C82" s="39" t="s">
        <v>210</v>
      </c>
      <c r="D82" s="68">
        <v>12</v>
      </c>
      <c r="E82" s="69" t="s">
        <v>74</v>
      </c>
      <c r="F82" s="70">
        <v>301.7</v>
      </c>
      <c r="G82" s="40"/>
      <c r="H82" s="24"/>
      <c r="I82" s="47" t="s">
        <v>38</v>
      </c>
      <c r="J82" s="48">
        <f>IF(I82="Less(-)",-1,1)</f>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ROUND(total_amount_ba($B$2,$D$2,D82,F82,J82,K82,M82),0)</f>
        <v>3620</v>
      </c>
      <c r="BB82" s="60">
        <f>BA82+SUM(N82:AZ82)</f>
        <v>3620</v>
      </c>
      <c r="BC82" s="56" t="str">
        <f>SpellNumber(L82,BB82)</f>
        <v>INR  Three Thousand Six Hundred &amp; Twenty  Only</v>
      </c>
      <c r="IA82" s="22">
        <v>11.03</v>
      </c>
      <c r="IB82" s="22" t="s">
        <v>114</v>
      </c>
      <c r="IC82" s="22" t="s">
        <v>210</v>
      </c>
      <c r="ID82" s="22">
        <v>12</v>
      </c>
      <c r="IE82" s="23" t="s">
        <v>74</v>
      </c>
      <c r="IF82" s="23"/>
      <c r="IG82" s="23"/>
      <c r="IH82" s="23"/>
      <c r="II82" s="23"/>
    </row>
    <row r="83" spans="1:243" s="22" customFormat="1" ht="28.5">
      <c r="A83" s="66">
        <v>11.04</v>
      </c>
      <c r="B83" s="67" t="s">
        <v>145</v>
      </c>
      <c r="C83" s="39" t="s">
        <v>211</v>
      </c>
      <c r="D83" s="68">
        <v>21.5</v>
      </c>
      <c r="E83" s="69" t="s">
        <v>74</v>
      </c>
      <c r="F83" s="70">
        <v>464.44</v>
      </c>
      <c r="G83" s="65">
        <v>37800</v>
      </c>
      <c r="H83" s="50"/>
      <c r="I83" s="51" t="s">
        <v>38</v>
      </c>
      <c r="J83" s="52">
        <f>IF(I83="Less(-)",-1,1)</f>
        <v>1</v>
      </c>
      <c r="K83" s="50" t="s">
        <v>39</v>
      </c>
      <c r="L83" s="50" t="s">
        <v>4</v>
      </c>
      <c r="M83" s="53"/>
      <c r="N83" s="50"/>
      <c r="O83" s="50"/>
      <c r="P83" s="54"/>
      <c r="Q83" s="50"/>
      <c r="R83" s="50"/>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42">
        <f>ROUND(total_amount_ba($B$2,$D$2,D83,F83,J83,K83,M83),0)</f>
        <v>9985</v>
      </c>
      <c r="BB83" s="55">
        <f>BA83+SUM(N83:AZ83)</f>
        <v>9985</v>
      </c>
      <c r="BC83" s="56" t="str">
        <f>SpellNumber(L83,BB83)</f>
        <v>INR  Nine Thousand Nine Hundred &amp; Eighty Five  Only</v>
      </c>
      <c r="IA83" s="22">
        <v>11.04</v>
      </c>
      <c r="IB83" s="22" t="s">
        <v>145</v>
      </c>
      <c r="IC83" s="22" t="s">
        <v>211</v>
      </c>
      <c r="ID83" s="22">
        <v>21.5</v>
      </c>
      <c r="IE83" s="23" t="s">
        <v>74</v>
      </c>
      <c r="IF83" s="23"/>
      <c r="IG83" s="23"/>
      <c r="IH83" s="23"/>
      <c r="II83" s="23"/>
    </row>
    <row r="84" spans="1:243" s="22" customFormat="1" ht="71.25">
      <c r="A84" s="66">
        <v>11.05</v>
      </c>
      <c r="B84" s="67" t="s">
        <v>115</v>
      </c>
      <c r="C84" s="39" t="s">
        <v>212</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11.05</v>
      </c>
      <c r="IB84" s="22" t="s">
        <v>115</v>
      </c>
      <c r="IC84" s="22" t="s">
        <v>212</v>
      </c>
      <c r="IE84" s="23"/>
      <c r="IF84" s="23"/>
      <c r="IG84" s="23"/>
      <c r="IH84" s="23"/>
      <c r="II84" s="23"/>
    </row>
    <row r="85" spans="1:243" s="22" customFormat="1" ht="28.5">
      <c r="A85" s="66">
        <v>11.06</v>
      </c>
      <c r="B85" s="67" t="s">
        <v>116</v>
      </c>
      <c r="C85" s="39" t="s">
        <v>213</v>
      </c>
      <c r="D85" s="68">
        <v>2</v>
      </c>
      <c r="E85" s="69" t="s">
        <v>65</v>
      </c>
      <c r="F85" s="70">
        <v>590.48</v>
      </c>
      <c r="G85" s="65">
        <v>37800</v>
      </c>
      <c r="H85" s="50"/>
      <c r="I85" s="51" t="s">
        <v>38</v>
      </c>
      <c r="J85" s="52">
        <f>IF(I85="Less(-)",-1,1)</f>
        <v>1</v>
      </c>
      <c r="K85" s="50" t="s">
        <v>39</v>
      </c>
      <c r="L85" s="50" t="s">
        <v>4</v>
      </c>
      <c r="M85" s="53"/>
      <c r="N85" s="50"/>
      <c r="O85" s="50"/>
      <c r="P85" s="54"/>
      <c r="Q85" s="50"/>
      <c r="R85" s="50"/>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42">
        <f>ROUND(total_amount_ba($B$2,$D$2,D85,F85,J85,K85,M85),0)</f>
        <v>1181</v>
      </c>
      <c r="BB85" s="55">
        <f>BA85+SUM(N85:AZ85)</f>
        <v>1181</v>
      </c>
      <c r="BC85" s="56" t="str">
        <f>SpellNumber(L85,BB85)</f>
        <v>INR  One Thousand One Hundred &amp; Eighty One  Only</v>
      </c>
      <c r="IA85" s="22">
        <v>11.06</v>
      </c>
      <c r="IB85" s="22" t="s">
        <v>116</v>
      </c>
      <c r="IC85" s="22" t="s">
        <v>213</v>
      </c>
      <c r="ID85" s="22">
        <v>2</v>
      </c>
      <c r="IE85" s="23" t="s">
        <v>65</v>
      </c>
      <c r="IF85" s="23"/>
      <c r="IG85" s="23"/>
      <c r="IH85" s="23"/>
      <c r="II85" s="23"/>
    </row>
    <row r="86" spans="1:243" s="22" customFormat="1" ht="42.75">
      <c r="A86" s="66">
        <v>11.07</v>
      </c>
      <c r="B86" s="67" t="s">
        <v>117</v>
      </c>
      <c r="C86" s="39" t="s">
        <v>214</v>
      </c>
      <c r="D86" s="73"/>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5"/>
      <c r="IA86" s="22">
        <v>11.07</v>
      </c>
      <c r="IB86" s="22" t="s">
        <v>117</v>
      </c>
      <c r="IC86" s="22" t="s">
        <v>214</v>
      </c>
      <c r="IE86" s="23"/>
      <c r="IF86" s="23"/>
      <c r="IG86" s="23"/>
      <c r="IH86" s="23"/>
      <c r="II86" s="23"/>
    </row>
    <row r="87" spans="1:243" s="22" customFormat="1" ht="28.5">
      <c r="A87" s="66">
        <v>11.08</v>
      </c>
      <c r="B87" s="67" t="s">
        <v>118</v>
      </c>
      <c r="C87" s="39" t="s">
        <v>215</v>
      </c>
      <c r="D87" s="68">
        <v>4</v>
      </c>
      <c r="E87" s="69" t="s">
        <v>65</v>
      </c>
      <c r="F87" s="70">
        <v>403.5</v>
      </c>
      <c r="G87" s="65">
        <v>37800</v>
      </c>
      <c r="H87" s="50"/>
      <c r="I87" s="51" t="s">
        <v>38</v>
      </c>
      <c r="J87" s="52">
        <f>IF(I87="Less(-)",-1,1)</f>
        <v>1</v>
      </c>
      <c r="K87" s="50" t="s">
        <v>39</v>
      </c>
      <c r="L87" s="50" t="s">
        <v>4</v>
      </c>
      <c r="M87" s="53"/>
      <c r="N87" s="50"/>
      <c r="O87" s="50"/>
      <c r="P87" s="54"/>
      <c r="Q87" s="50"/>
      <c r="R87" s="50"/>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42">
        <f>ROUND(total_amount_ba($B$2,$D$2,D87,F87,J87,K87,M87),0)</f>
        <v>1614</v>
      </c>
      <c r="BB87" s="55">
        <f>BA87+SUM(N87:AZ87)</f>
        <v>1614</v>
      </c>
      <c r="BC87" s="56" t="str">
        <f>SpellNumber(L87,BB87)</f>
        <v>INR  One Thousand Six Hundred &amp; Fourteen  Only</v>
      </c>
      <c r="IA87" s="22">
        <v>11.08</v>
      </c>
      <c r="IB87" s="22" t="s">
        <v>118</v>
      </c>
      <c r="IC87" s="22" t="s">
        <v>215</v>
      </c>
      <c r="ID87" s="22">
        <v>4</v>
      </c>
      <c r="IE87" s="23" t="s">
        <v>65</v>
      </c>
      <c r="IF87" s="23"/>
      <c r="IG87" s="23"/>
      <c r="IH87" s="23"/>
      <c r="II87" s="23"/>
    </row>
    <row r="88" spans="1:243" s="22" customFormat="1" ht="27" customHeight="1">
      <c r="A88" s="66">
        <v>11.09</v>
      </c>
      <c r="B88" s="67" t="s">
        <v>120</v>
      </c>
      <c r="C88" s="39" t="s">
        <v>216</v>
      </c>
      <c r="D88" s="73"/>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5"/>
      <c r="IA88" s="22">
        <v>11.09</v>
      </c>
      <c r="IB88" s="22" t="s">
        <v>120</v>
      </c>
      <c r="IC88" s="22" t="s">
        <v>216</v>
      </c>
      <c r="IE88" s="23"/>
      <c r="IF88" s="23"/>
      <c r="IG88" s="23"/>
      <c r="IH88" s="23"/>
      <c r="II88" s="23"/>
    </row>
    <row r="89" spans="1:243" s="22" customFormat="1" ht="28.5">
      <c r="A89" s="70">
        <v>11.1</v>
      </c>
      <c r="B89" s="67" t="s">
        <v>119</v>
      </c>
      <c r="C89" s="39" t="s">
        <v>217</v>
      </c>
      <c r="D89" s="68">
        <v>2</v>
      </c>
      <c r="E89" s="69" t="s">
        <v>65</v>
      </c>
      <c r="F89" s="70">
        <v>484.3</v>
      </c>
      <c r="G89" s="40"/>
      <c r="H89" s="24"/>
      <c r="I89" s="47" t="s">
        <v>38</v>
      </c>
      <c r="J89" s="48">
        <f>IF(I89="Less(-)",-1,1)</f>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ROUND(total_amount_ba($B$2,$D$2,D89,F89,J89,K89,M89),0)</f>
        <v>969</v>
      </c>
      <c r="BB89" s="60">
        <f>BA89+SUM(N89:AZ89)</f>
        <v>969</v>
      </c>
      <c r="BC89" s="56" t="str">
        <f>SpellNumber(L89,BB89)</f>
        <v>INR  Nine Hundred &amp; Sixty Nine  Only</v>
      </c>
      <c r="IA89" s="22">
        <v>11.1</v>
      </c>
      <c r="IB89" s="22" t="s">
        <v>119</v>
      </c>
      <c r="IC89" s="22" t="s">
        <v>217</v>
      </c>
      <c r="ID89" s="22">
        <v>2</v>
      </c>
      <c r="IE89" s="23" t="s">
        <v>65</v>
      </c>
      <c r="IF89" s="23"/>
      <c r="IG89" s="23"/>
      <c r="IH89" s="23"/>
      <c r="II89" s="23"/>
    </row>
    <row r="90" spans="1:243" s="22" customFormat="1" ht="15.75" customHeight="1">
      <c r="A90" s="66">
        <v>11.11</v>
      </c>
      <c r="B90" s="67" t="s">
        <v>146</v>
      </c>
      <c r="C90" s="39" t="s">
        <v>218</v>
      </c>
      <c r="D90" s="73"/>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5"/>
      <c r="IA90" s="22">
        <v>11.11</v>
      </c>
      <c r="IB90" s="22" t="s">
        <v>146</v>
      </c>
      <c r="IC90" s="22" t="s">
        <v>218</v>
      </c>
      <c r="IE90" s="23"/>
      <c r="IF90" s="23"/>
      <c r="IG90" s="23"/>
      <c r="IH90" s="23"/>
      <c r="II90" s="23"/>
    </row>
    <row r="91" spans="1:243" s="22" customFormat="1" ht="28.5">
      <c r="A91" s="66">
        <v>11.12</v>
      </c>
      <c r="B91" s="67" t="s">
        <v>147</v>
      </c>
      <c r="C91" s="39" t="s">
        <v>219</v>
      </c>
      <c r="D91" s="68">
        <v>3</v>
      </c>
      <c r="E91" s="69" t="s">
        <v>65</v>
      </c>
      <c r="F91" s="70">
        <v>286.93</v>
      </c>
      <c r="G91" s="40"/>
      <c r="H91" s="24"/>
      <c r="I91" s="47" t="s">
        <v>38</v>
      </c>
      <c r="J91" s="48">
        <f>IF(I91="Less(-)",-1,1)</f>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ROUND(total_amount_ba($B$2,$D$2,D91,F91,J91,K91,M91),0)</f>
        <v>861</v>
      </c>
      <c r="BB91" s="60">
        <f>BA91+SUM(N91:AZ91)</f>
        <v>861</v>
      </c>
      <c r="BC91" s="56" t="str">
        <f>SpellNumber(L91,BB91)</f>
        <v>INR  Eight Hundred &amp; Sixty One  Only</v>
      </c>
      <c r="IA91" s="22">
        <v>11.12</v>
      </c>
      <c r="IB91" s="22" t="s">
        <v>147</v>
      </c>
      <c r="IC91" s="22" t="s">
        <v>219</v>
      </c>
      <c r="ID91" s="22">
        <v>3</v>
      </c>
      <c r="IE91" s="23" t="s">
        <v>65</v>
      </c>
      <c r="IF91" s="23"/>
      <c r="IG91" s="23"/>
      <c r="IH91" s="23"/>
      <c r="II91" s="23"/>
    </row>
    <row r="92" spans="1:243" s="22" customFormat="1" ht="28.5">
      <c r="A92" s="66">
        <v>12</v>
      </c>
      <c r="B92" s="67" t="s">
        <v>85</v>
      </c>
      <c r="C92" s="39" t="s">
        <v>220</v>
      </c>
      <c r="D92" s="73"/>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5"/>
      <c r="IA92" s="22">
        <v>12</v>
      </c>
      <c r="IB92" s="22" t="s">
        <v>85</v>
      </c>
      <c r="IC92" s="22" t="s">
        <v>220</v>
      </c>
      <c r="IE92" s="23"/>
      <c r="IF92" s="23"/>
      <c r="IG92" s="23"/>
      <c r="IH92" s="23"/>
      <c r="II92" s="23"/>
    </row>
    <row r="93" spans="1:243" s="22" customFormat="1" ht="59.25" customHeight="1">
      <c r="A93" s="66">
        <v>12.01</v>
      </c>
      <c r="B93" s="67" t="s">
        <v>121</v>
      </c>
      <c r="C93" s="39" t="s">
        <v>221</v>
      </c>
      <c r="D93" s="68">
        <v>20.7</v>
      </c>
      <c r="E93" s="69" t="s">
        <v>122</v>
      </c>
      <c r="F93" s="70">
        <v>42.26</v>
      </c>
      <c r="G93" s="40"/>
      <c r="H93" s="24"/>
      <c r="I93" s="47" t="s">
        <v>38</v>
      </c>
      <c r="J93" s="48">
        <f>IF(I93="Less(-)",-1,1)</f>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ROUND(total_amount_ba($B$2,$D$2,D93,F93,J93,K93,M93),0)</f>
        <v>875</v>
      </c>
      <c r="BB93" s="60">
        <f>BA93+SUM(N93:AZ93)</f>
        <v>875</v>
      </c>
      <c r="BC93" s="56" t="str">
        <f>SpellNumber(L93,BB93)</f>
        <v>INR  Eight Hundred &amp; Seventy Five  Only</v>
      </c>
      <c r="IA93" s="22">
        <v>12.01</v>
      </c>
      <c r="IB93" s="22" t="s">
        <v>121</v>
      </c>
      <c r="IC93" s="22" t="s">
        <v>221</v>
      </c>
      <c r="ID93" s="22">
        <v>20.7</v>
      </c>
      <c r="IE93" s="23" t="s">
        <v>122</v>
      </c>
      <c r="IF93" s="23"/>
      <c r="IG93" s="23"/>
      <c r="IH93" s="23"/>
      <c r="II93" s="23"/>
    </row>
    <row r="94" spans="1:243" s="22" customFormat="1" ht="62.25" customHeight="1">
      <c r="A94" s="66">
        <v>12.02</v>
      </c>
      <c r="B94" s="67" t="s">
        <v>148</v>
      </c>
      <c r="C94" s="39" t="s">
        <v>222</v>
      </c>
      <c r="D94" s="68">
        <v>2</v>
      </c>
      <c r="E94" s="69" t="s">
        <v>149</v>
      </c>
      <c r="F94" s="70">
        <v>1131.42</v>
      </c>
      <c r="G94" s="65">
        <v>37800</v>
      </c>
      <c r="H94" s="50"/>
      <c r="I94" s="51" t="s">
        <v>38</v>
      </c>
      <c r="J94" s="52">
        <f>IF(I94="Less(-)",-1,1)</f>
        <v>1</v>
      </c>
      <c r="K94" s="50" t="s">
        <v>39</v>
      </c>
      <c r="L94" s="50" t="s">
        <v>4</v>
      </c>
      <c r="M94" s="53"/>
      <c r="N94" s="50"/>
      <c r="O94" s="50"/>
      <c r="P94" s="54"/>
      <c r="Q94" s="50"/>
      <c r="R94" s="50"/>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42">
        <f>ROUND(total_amount_ba($B$2,$D$2,D94,F94,J94,K94,M94),0)</f>
        <v>2263</v>
      </c>
      <c r="BB94" s="55">
        <f>BA94+SUM(N94:AZ94)</f>
        <v>2263</v>
      </c>
      <c r="BC94" s="56" t="str">
        <f>SpellNumber(L94,BB94)</f>
        <v>INR  Two Thousand Two Hundred &amp; Sixty Three  Only</v>
      </c>
      <c r="IA94" s="22">
        <v>12.02</v>
      </c>
      <c r="IB94" s="72" t="s">
        <v>148</v>
      </c>
      <c r="IC94" s="22" t="s">
        <v>222</v>
      </c>
      <c r="ID94" s="22">
        <v>2</v>
      </c>
      <c r="IE94" s="23" t="s">
        <v>149</v>
      </c>
      <c r="IF94" s="23"/>
      <c r="IG94" s="23"/>
      <c r="IH94" s="23"/>
      <c r="II94" s="23"/>
    </row>
    <row r="95" spans="1:55" ht="28.5">
      <c r="A95" s="25" t="s">
        <v>46</v>
      </c>
      <c r="B95" s="26"/>
      <c r="C95" s="27"/>
      <c r="D95" s="43"/>
      <c r="E95" s="43"/>
      <c r="F95" s="43"/>
      <c r="G95" s="43"/>
      <c r="H95" s="61"/>
      <c r="I95" s="61"/>
      <c r="J95" s="61"/>
      <c r="K95" s="61"/>
      <c r="L95" s="6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63">
        <f>SUM(BA13:BA94)</f>
        <v>411508</v>
      </c>
      <c r="BB95" s="64">
        <f>SUM(BB13:BB94)</f>
        <v>411508</v>
      </c>
      <c r="BC95" s="56" t="str">
        <f>SpellNumber(L95,BB95)</f>
        <v>  Four Lakh Eleven Thousand Five Hundred &amp; Eight  Only</v>
      </c>
    </row>
    <row r="96" spans="1:55" ht="27.75" customHeight="1">
      <c r="A96" s="26" t="s">
        <v>47</v>
      </c>
      <c r="B96" s="28"/>
      <c r="C96" s="29"/>
      <c r="D96" s="30"/>
      <c r="E96" s="44" t="s">
        <v>54</v>
      </c>
      <c r="F96" s="45"/>
      <c r="G96" s="31"/>
      <c r="H96" s="32"/>
      <c r="I96" s="32"/>
      <c r="J96" s="32"/>
      <c r="K96" s="33"/>
      <c r="L96" s="34"/>
      <c r="M96" s="35"/>
      <c r="N96" s="36"/>
      <c r="O96" s="22"/>
      <c r="P96" s="22"/>
      <c r="Q96" s="22"/>
      <c r="R96" s="22"/>
      <c r="S96" s="22"/>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7">
        <f>IF(ISBLANK(F96),0,IF(E96="Excess (+)",ROUND(BA95+(BA95*F96),2),IF(E96="Less (-)",ROUND(BA95+(BA95*F96*(-1)),2),IF(E96="At Par",BA95,0))))</f>
        <v>0</v>
      </c>
      <c r="BB96" s="38">
        <f>ROUND(BA96,0)</f>
        <v>0</v>
      </c>
      <c r="BC96" s="21" t="str">
        <f>SpellNumber($E$2,BB96)</f>
        <v>INR Zero Only</v>
      </c>
    </row>
    <row r="97" spans="1:55" ht="18">
      <c r="A97" s="25" t="s">
        <v>48</v>
      </c>
      <c r="B97" s="25"/>
      <c r="C97" s="77" t="str">
        <f>SpellNumber($E$2,BB96)</f>
        <v>INR Zero Only</v>
      </c>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row>
    <row r="98" ht="15"/>
    <row r="99" ht="15"/>
    <row r="100" ht="15"/>
    <row r="101" ht="15"/>
    <row r="102" ht="15"/>
    <row r="103" ht="15"/>
    <row r="104" ht="15"/>
    <row r="105" ht="15"/>
    <row r="106" ht="15"/>
    <row r="107" ht="15"/>
    <row r="108" ht="15"/>
    <row r="109" ht="15"/>
    <row r="110" ht="15"/>
    <row r="111" ht="15"/>
    <row r="112" ht="15"/>
    <row r="113" ht="15"/>
    <row r="114" ht="15"/>
    <row r="115" ht="15"/>
    <row r="116" ht="15"/>
    <row r="118" ht="15"/>
    <row r="119" ht="15"/>
    <row r="120" ht="15"/>
    <row r="121" ht="15"/>
    <row r="122" ht="15"/>
    <row r="123" ht="15"/>
    <row r="125" ht="15"/>
    <row r="126" ht="15"/>
    <row r="127" ht="15"/>
    <row r="128" ht="15"/>
    <row r="129" ht="15"/>
    <row r="130" ht="15"/>
    <row r="131" ht="15"/>
    <row r="132" ht="15"/>
    <row r="133" ht="15"/>
    <row r="134" ht="15"/>
    <row r="135" ht="15"/>
    <row r="136" ht="15"/>
    <row r="137" ht="15"/>
    <row r="138" ht="15"/>
    <row r="139" ht="15"/>
    <row r="140"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sheetData>
  <sheetProtection password="9E83" sheet="1"/>
  <autoFilter ref="A11:BC97"/>
  <mergeCells count="49">
    <mergeCell ref="D77:BC77"/>
    <mergeCell ref="D59:BC59"/>
    <mergeCell ref="D84:BC84"/>
    <mergeCell ref="D86:BC86"/>
    <mergeCell ref="D62:BC62"/>
    <mergeCell ref="D64:BC64"/>
    <mergeCell ref="D66:BC66"/>
    <mergeCell ref="D71:BC71"/>
    <mergeCell ref="D72:BC72"/>
    <mergeCell ref="D74:BC74"/>
    <mergeCell ref="D76:BC76"/>
    <mergeCell ref="D46:BC46"/>
    <mergeCell ref="D48:BC48"/>
    <mergeCell ref="D52:BC52"/>
    <mergeCell ref="D53:BC53"/>
    <mergeCell ref="D55:BC55"/>
    <mergeCell ref="D58:BC58"/>
    <mergeCell ref="D36:BC36"/>
    <mergeCell ref="D38:BC38"/>
    <mergeCell ref="D39:BC39"/>
    <mergeCell ref="D41:BC41"/>
    <mergeCell ref="D42:BC42"/>
    <mergeCell ref="D44:BC44"/>
    <mergeCell ref="D24:BC24"/>
    <mergeCell ref="D28:BC28"/>
    <mergeCell ref="D29:BC29"/>
    <mergeCell ref="D31:BC31"/>
    <mergeCell ref="D33:BC33"/>
    <mergeCell ref="D34:BC34"/>
    <mergeCell ref="D23:BC23"/>
    <mergeCell ref="A9:BC9"/>
    <mergeCell ref="C97:BC97"/>
    <mergeCell ref="A1:L1"/>
    <mergeCell ref="A4:BC4"/>
    <mergeCell ref="A5:BC5"/>
    <mergeCell ref="A6:BC6"/>
    <mergeCell ref="A7:BC7"/>
    <mergeCell ref="B8:BC8"/>
    <mergeCell ref="D13:BC13"/>
    <mergeCell ref="D79:BC79"/>
    <mergeCell ref="D80:BC80"/>
    <mergeCell ref="D88:BC88"/>
    <mergeCell ref="D90:BC90"/>
    <mergeCell ref="D92:BC92"/>
    <mergeCell ref="D15:BC15"/>
    <mergeCell ref="D17:BC17"/>
    <mergeCell ref="D19:BC19"/>
    <mergeCell ref="D20:BC20"/>
    <mergeCell ref="D22:BC22"/>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6">
      <formula1>IF(E96="Select",-1,IF(E96="At Par",0,0))</formula1>
      <formula2>IF(E96="Select",-1,IF(E96="At Par",0,0.99))</formula2>
    </dataValidation>
    <dataValidation type="list" allowBlank="1" showErrorMessage="1" sqref="E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6">
      <formula1>0</formula1>
      <formula2>99.9</formula2>
    </dataValidation>
    <dataValidation type="list" allowBlank="1" showErrorMessage="1" sqref="D13 K14 D15 K16 D17 K18 D19:D20 K21 D22:D24 K25:K27 D28:D29 K30 D31 K32 D33:D34 K35 D36 K37 D38:D39 K40 D41:D42 K43 D44 K45 D46 K47 D48 K49:K51 D52:D53 K54 D55 K56:K57 D58:D59 K60:K61 D62 K63 D64 K65 D66 K67:K70 D71:D72 K73 D74 K75 D76:D77 K78 D79:D80 K81:K83 D84 K85 D86 K87 D88 K89 D90 K91 K93:K94 D9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5:H27 G30:H30 G32:H32 G35:H35 G37:H37 G40:H40 G43:H43 G45:H45 G47:H47 G49:H51 G54:H54 G56:H57 G60:H61 G63:H63 G65:H65 G67:H70 G73:H73 G75:H75 G78:H78 G81:H83 G85:H85 G87:H87 G89:H89 G91:H91 G93:H94">
      <formula1>0</formula1>
      <formula2>999999999999999</formula2>
    </dataValidation>
    <dataValidation allowBlank="1" showInputMessage="1" showErrorMessage="1" promptTitle="Addition / Deduction" prompt="Please Choose the correct One" sqref="J14 J16 J18 J21 J25:J27 J30 J32 J35 J37 J40 J43 J45 J47 J49:J51 J54 J56:J57 J60:J61 J63 J65 J67:J70 J73 J75 J78 J81:J83 J85 J87 J89 J91 J93:J94">
      <formula1>0</formula1>
      <formula2>0</formula2>
    </dataValidation>
    <dataValidation type="list" showErrorMessage="1" sqref="I14 I16 I18 I21 I25:I27 I30 I32 I35 I37 I40 I43 I45 I47 I49:I51 I54 I56:I57 I60:I61 I63 I65 I67:I70 I73 I75 I78 I81:I83 I85 I87 I89 I91 I93:I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5:O27 N30:O30 N32:O32 N35:O35 N37:O37 N40:O40 N43:O43 N45:O45 N47:O47 N49:O51 N54:O54 N56:O57 N60:O61 N63:O63 N65:O65 N67:O70 N73:O73 N75:O75 N78:O78 N81:O83 N85:O85 N87:O87 N89:O89 N91:O91 N93:O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5:R27 R30 R32 R35 R37 R40 R43 R45 R47 R49:R51 R54 R56:R57 R60:R61 R63 R65 R67:R70 R73 R75 R78 R81:R83 R85 R87 R89 R91 R93:R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5:Q27 Q30 Q32 Q35 Q37 Q40 Q43 Q45 Q47 Q49:Q51 Q54 Q56:Q57 Q60:Q61 Q63 Q65 Q67:Q70 Q73 Q75 Q78 Q81:Q83 Q85 Q87 Q89 Q91 Q93:Q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5:M27 M30 M32 M35 M37 M40 M43 M45 M47 M49:M51 M54 M56:M57 M60:M61 M63 M65 M67:M70 M73 M75 M78 M81:M83 M85 M87 M89 M91 M93:M9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5:D27 D30 D32 D35 D37 D40 D43 D45 D47 D49:D51 D54 D56:D57 D60:D61 D63 D65 D67:D70 D73 D75 D78 D81:D83 D85 D87 D89 D91 D93:D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5:F27 F30 F32 F35 F37 F40 F43 F45 F47 F49:F51 F54 F56:F57 F60:F61 F63 F65 F67:F70 F73 F75 F78 F81:F83 F85 F87 F89 F91 F93:F94">
      <formula1>0</formula1>
      <formula2>999999999999999</formula2>
    </dataValidation>
    <dataValidation type="list" allowBlank="1" showInputMessage="1" showErrorMessage="1" sqref="L87 L88 L89 L90 L91 L9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94 L93">
      <formula1>"INR"</formula1>
    </dataValidation>
    <dataValidation allowBlank="1" showInputMessage="1" showErrorMessage="1" promptTitle="Itemcode/Make" prompt="Please enter text" sqref="C13:C94">
      <formula1>0</formula1>
      <formula2>0</formula2>
    </dataValidation>
    <dataValidation type="decimal" allowBlank="1" showInputMessage="1" showErrorMessage="1" errorTitle="Invalid Entry" error="Only Numeric Values are allowed. " sqref="A13:A94">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2021-08-02T07:00:34Z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