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'BoQ1'!$A$1:$BC$37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<sst xmlns="http://schemas.openxmlformats.org/spreadsheetml/2006/main" count="201" uniqueCount="76">
  <si>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</si>
  <si>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</si>
  <si>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</si>
  <si>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</si>
  <si>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</si>
  <si>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</si>
  <si>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</si>
  <si>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</si>
  <si>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</si>
  <si>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</si>
  <si>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</si>
  <si>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</si>
  <si>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</si>
  <si>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</si>
  <si>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</si>
  <si>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</si>
  <si>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</si>
  <si>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</si>
  <si>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</si>
  <si>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</si>
  <si>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</si>
  <si>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</si>
  <si>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</si>
  <si>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</si>
  <si>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</si>
  <si>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</si>
  <si>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</si>
  <si>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</si>
  <si>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</si>
  <si>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</si>
  <si>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</si>
  <si>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</si>
  <si>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</si>
  <si>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</si>
  <si>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</si>
  <si>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</si>
  <si>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</si>
  <si>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</si>
  <si>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</si>
  <si>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</si>
  <si>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</si>
  <si>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</si>
  <si>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</si>
  <si>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</si>
  <si>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</si>
  <si>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</si>
  <si>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Select</t>
  </si>
  <si>
    <t>FINISHING</t>
  </si>
  <si>
    <t>Painting with synthetic enamel paint of approved brand and manufacture of required colour to give an even shade :</t>
  </si>
  <si>
    <t>One or more coats on old work</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</si>
  <si>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</si>
  <si>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</si>
  <si>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Providing and applying white cement based putty of average thickness 1 mm, of approved brand and manufacturer, over the plastered wall surface to prepare the surface even and smooth complete.</t>
  </si>
  <si>
    <t>Tender Inviting Authority: Superintending Engineer, IWD, IIT, Kanpur</t>
  </si>
  <si>
    <t>Distempering with 1st quality acrylic distemper (ready mixed) having VOC content less than 50 gms/litre, of approved manufacturer, of required shade and colour complete, as per manufacturer's specification.</t>
  </si>
  <si>
    <t>Two or more coats on new work</t>
  </si>
  <si>
    <t>White washing with lime to give an even shade :</t>
  </si>
  <si>
    <t>Old work (two or more coats)</t>
  </si>
  <si>
    <t>Removing dry or oil bound distemper, water proofing cement paint and the like by scrapping, sand papering and preparing the surface smooth including necessary repairs to scratches etc. complete.</t>
  </si>
  <si>
    <t>WATER SUPPLY</t>
  </si>
  <si>
    <t>Repainting G.I. pipes and fittings with synthetic enamel white paint with one coat of approved quality :</t>
  </si>
  <si>
    <t>20 mm diameter pipe</t>
  </si>
  <si>
    <t>per letter per cm height</t>
  </si>
  <si>
    <t>metre</t>
  </si>
  <si>
    <t>Contract No:   01/C/D1/2020-21/03</t>
  </si>
  <si>
    <t>Name of Work: Internal white washing and painting of all blocks and mess at hall-5 except F block</t>
  </si>
  <si>
    <t>15 mm cement plaster on the rough side of single or half brick wall of mix :</t>
  </si>
  <si>
    <t>1:6 (1 cement: 6 fine sand)</t>
  </si>
  <si>
    <t>Lettering with black Japan paint of approved brand and manufacture</t>
  </si>
  <si>
    <t>French spirit polishing :</t>
  </si>
  <si>
    <t>Finishing walls with Premium Acrylic Smooth exterior paint with Silicone additives of required shade</t>
  </si>
  <si>
    <t>Old work (one or more coats applied @ 0.83 ltr/10 sqm).</t>
  </si>
  <si>
    <t>DISMANTLING AND DEMOLISHING</t>
  </si>
  <si>
    <t>Dismantling old plaster or skirting raking out joints and cleaning the surface for plaster including disposal of rubbish to the dumping ground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</si>
  <si>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</si>
  <si>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cum</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</si>
</sst>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5">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4" fillId="0" borderId="0" xfId="58" applyNumberFormat="1" applyFont="1" applyFill="1" applyAlignment="1">
      <alignment vertical="top"/>
      <protection/>
    </xf>
    <xf numFmtId="0" fontId="5" fillId="0" borderId="0" xfId="58"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61" applyNumberFormat="1" applyFont="1" applyFill="1" applyBorder="1" applyAlignment="1">
      <alignment horizontal="left" vertical="top"/>
      <protection/>
    </xf>
    <xf numFmtId="0" fontId="15" fillId="0" borderId="12" xfId="58" applyNumberFormat="1" applyFont="1" applyFill="1" applyBorder="1" applyAlignment="1" applyProtection="1">
      <alignment vertical="top"/>
      <protection/>
    </xf>
    <xf numFmtId="0" fontId="15" fillId="0" borderId="11" xfId="61" applyNumberFormat="1" applyFont="1" applyFill="1" applyBorder="1" applyAlignment="1">
      <alignment vertical="top"/>
      <protection/>
    </xf>
    <xf numFmtId="0" fontId="4" fillId="0" borderId="11" xfId="58"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8" applyNumberFormat="1" applyFont="1" applyFill="1" applyBorder="1" applyAlignment="1" applyProtection="1">
      <alignment vertical="center" wrapText="1"/>
      <protection locked="0"/>
    </xf>
    <xf numFmtId="0" fontId="16" fillId="0" borderId="11" xfId="61" applyNumberFormat="1" applyFont="1" applyFill="1" applyBorder="1" applyAlignment="1" applyProtection="1">
      <alignment vertical="center" wrapText="1"/>
      <protection/>
    </xf>
    <xf numFmtId="0" fontId="4" fillId="0" borderId="0" xfId="58" applyNumberFormat="1" applyFont="1" applyFill="1" applyAlignment="1" applyProtection="1">
      <alignment vertical="top"/>
      <protection/>
    </xf>
    <xf numFmtId="0" fontId="61" fillId="0" borderId="15" xfId="0" applyFont="1" applyFill="1" applyBorder="1" applyAlignment="1">
      <alignment horizontal="left" vertical="top"/>
    </xf>
    <xf numFmtId="0" fontId="61" fillId="0" borderId="15" xfId="0" applyFont="1" applyFill="1" applyBorder="1" applyAlignment="1">
      <alignment horizontal="justify" vertical="top" wrapText="1"/>
    </xf>
    <xf numFmtId="0" fontId="61" fillId="0" borderId="15" xfId="0" applyFont="1" applyFill="1" applyBorder="1" applyAlignment="1">
      <alignment horizontal="right" vertical="top"/>
    </xf>
    <xf numFmtId="0" fontId="4" fillId="0" borderId="0" xfId="61" applyNumberFormat="1" applyFont="1" applyFill="1" applyBorder="1" applyAlignment="1">
      <alignment vertical="top"/>
      <protection/>
    </xf>
    <xf numFmtId="0" fontId="7" fillId="0" borderId="12" xfId="58" applyNumberFormat="1" applyFont="1" applyFill="1" applyBorder="1" applyAlignment="1">
      <alignment horizontal="center" vertical="top" wrapText="1"/>
      <protection/>
    </xf>
    <xf numFmtId="2" fontId="7" fillId="0" borderId="15" xfId="58" applyNumberFormat="1" applyFont="1" applyFill="1" applyBorder="1" applyAlignment="1" applyProtection="1">
      <alignment horizontal="right" vertical="top"/>
      <protection locked="0"/>
    </xf>
    <xf numFmtId="2" fontId="4" fillId="0" borderId="15" xfId="61" applyNumberFormat="1" applyFont="1" applyFill="1" applyBorder="1" applyAlignment="1">
      <alignment horizontal="right" vertical="top"/>
      <protection/>
    </xf>
    <xf numFmtId="2" fontId="4" fillId="0" borderId="15" xfId="58" applyNumberFormat="1" applyFont="1" applyFill="1" applyBorder="1" applyAlignment="1">
      <alignment horizontal="right" vertical="top"/>
      <protection/>
    </xf>
    <xf numFmtId="2" fontId="7" fillId="33" borderId="15" xfId="58" applyNumberFormat="1" applyFont="1" applyFill="1" applyBorder="1" applyAlignment="1" applyProtection="1">
      <alignment horizontal="right" vertical="top"/>
      <protection locked="0"/>
    </xf>
    <xf numFmtId="0" fontId="7" fillId="0" borderId="16" xfId="58" applyNumberFormat="1" applyFont="1" applyFill="1" applyBorder="1" applyAlignment="1">
      <alignment horizontal="center" vertical="top" wrapText="1"/>
      <protection/>
    </xf>
    <xf numFmtId="0" fontId="7" fillId="0" borderId="17" xfId="58" applyNumberFormat="1" applyFont="1" applyFill="1" applyBorder="1" applyAlignment="1">
      <alignment horizontal="center" vertical="top" wrapText="1"/>
      <protection/>
    </xf>
    <xf numFmtId="0" fontId="7" fillId="0" borderId="18" xfId="61" applyNumberFormat="1" applyFont="1" applyFill="1" applyBorder="1" applyAlignment="1">
      <alignment horizontal="left" vertical="top"/>
      <protection/>
    </xf>
    <xf numFmtId="0" fontId="7" fillId="0" borderId="19" xfId="61" applyNumberFormat="1" applyFont="1" applyFill="1" applyBorder="1" applyAlignment="1">
      <alignment horizontal="left" vertical="top"/>
      <protection/>
    </xf>
    <xf numFmtId="0" fontId="4" fillId="0" borderId="20" xfId="61" applyNumberFormat="1" applyFont="1" applyFill="1" applyBorder="1" applyAlignment="1">
      <alignment vertical="top"/>
      <protection/>
    </xf>
    <xf numFmtId="0" fontId="14" fillId="0" borderId="21" xfId="61" applyNumberFormat="1" applyFont="1" applyFill="1" applyBorder="1" applyAlignment="1">
      <alignment vertical="top"/>
      <protection/>
    </xf>
    <xf numFmtId="0" fontId="4" fillId="0" borderId="21" xfId="61" applyNumberFormat="1" applyFont="1" applyFill="1" applyBorder="1" applyAlignment="1">
      <alignment vertical="top"/>
      <protection/>
    </xf>
    <xf numFmtId="2" fontId="7" fillId="34" borderId="15" xfId="58" applyNumberFormat="1" applyFont="1" applyFill="1" applyBorder="1" applyAlignment="1" applyProtection="1">
      <alignment horizontal="right" vertical="top"/>
      <protection locked="0"/>
    </xf>
    <xf numFmtId="2" fontId="7" fillId="34" borderId="15" xfId="58" applyNumberFormat="1" applyFont="1" applyFill="1" applyBorder="1" applyAlignment="1" applyProtection="1">
      <alignment horizontal="right" vertical="top" wrapText="1"/>
      <protection locked="0"/>
    </xf>
    <xf numFmtId="2" fontId="7" fillId="0" borderId="15" xfId="61" applyNumberFormat="1" applyFont="1" applyFill="1" applyBorder="1" applyAlignment="1">
      <alignment horizontal="right" vertical="top"/>
      <protection/>
    </xf>
    <xf numFmtId="2" fontId="7" fillId="0" borderId="15" xfId="60" applyNumberFormat="1" applyFont="1" applyFill="1" applyBorder="1" applyAlignment="1">
      <alignment horizontal="right" vertical="top"/>
      <protection/>
    </xf>
    <xf numFmtId="0" fontId="16" fillId="0" borderId="22" xfId="61" applyNumberFormat="1" applyFont="1" applyFill="1" applyBorder="1" applyAlignment="1" applyProtection="1">
      <alignment vertical="center" wrapText="1"/>
      <protection locked="0"/>
    </xf>
    <xf numFmtId="0" fontId="17" fillId="33" borderId="22" xfId="61" applyNumberFormat="1" applyFont="1" applyFill="1" applyBorder="1" applyAlignment="1" applyProtection="1">
      <alignment vertical="center" wrapText="1"/>
      <protection locked="0"/>
    </xf>
    <xf numFmtId="10" fontId="18" fillId="33" borderId="22" xfId="68" applyNumberFormat="1" applyFont="1" applyFill="1" applyBorder="1" applyAlignment="1" applyProtection="1">
      <alignment horizontal="center" vertical="center"/>
      <protection locked="0"/>
    </xf>
    <xf numFmtId="0" fontId="4" fillId="0" borderId="15" xfId="61" applyNumberFormat="1" applyFont="1" applyFill="1" applyBorder="1" applyAlignment="1">
      <alignment vertical="top"/>
      <protection/>
    </xf>
    <xf numFmtId="2" fontId="19" fillId="0" borderId="18" xfId="61" applyNumberFormat="1" applyFont="1" applyFill="1" applyBorder="1" applyAlignment="1">
      <alignment vertical="top"/>
      <protection/>
    </xf>
    <xf numFmtId="2" fontId="14" fillId="0" borderId="23" xfId="61" applyNumberFormat="1" applyFont="1" applyFill="1" applyBorder="1" applyAlignment="1">
      <alignment horizontal="right" vertical="top"/>
      <protection/>
    </xf>
    <xf numFmtId="2" fontId="14" fillId="0" borderId="15" xfId="61" applyNumberFormat="1" applyFont="1" applyFill="1" applyBorder="1" applyAlignment="1">
      <alignment vertical="top"/>
      <protection/>
    </xf>
    <xf numFmtId="0" fontId="4" fillId="0" borderId="15" xfId="61" applyNumberFormat="1" applyFont="1" applyFill="1" applyBorder="1" applyAlignment="1">
      <alignment horizontal="justify" vertical="top" wrapText="1"/>
      <protection/>
    </xf>
    <xf numFmtId="0" fontId="61" fillId="0" borderId="15" xfId="0" applyFont="1" applyFill="1" applyBorder="1" applyAlignment="1">
      <alignment horizontal="center" vertical="top" wrapText="1"/>
    </xf>
    <xf numFmtId="0" fontId="61" fillId="0" borderId="15" xfId="0" applyFont="1" applyFill="1" applyBorder="1" applyAlignment="1">
      <alignment vertical="top"/>
    </xf>
    <xf numFmtId="2" fontId="61" fillId="0" borderId="15" xfId="0" applyNumberFormat="1" applyFont="1" applyFill="1" applyBorder="1" applyAlignment="1">
      <alignment vertical="top"/>
    </xf>
    <xf numFmtId="2" fontId="61" fillId="0" borderId="15" xfId="0" applyNumberFormat="1" applyFont="1" applyFill="1" applyBorder="1" applyAlignment="1">
      <alignment horizontal="left" vertical="top"/>
    </xf>
    <xf numFmtId="0" fontId="7" fillId="0" borderId="15" xfId="58" applyNumberFormat="1" applyFont="1" applyFill="1" applyBorder="1" applyAlignment="1" applyProtection="1">
      <alignment horizontal="center" vertical="top"/>
      <protection/>
    </xf>
    <xf numFmtId="0" fontId="7" fillId="34" borderId="15" xfId="58" applyNumberFormat="1" applyFont="1" applyFill="1" applyBorder="1" applyAlignment="1" applyProtection="1">
      <alignment horizontal="center" vertical="top"/>
      <protection/>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21" xfId="58" applyNumberFormat="1" applyFont="1" applyFill="1" applyBorder="1" applyAlignment="1" applyProtection="1">
      <alignment horizontal="center" wrapText="1"/>
      <protection locked="0"/>
    </xf>
    <xf numFmtId="0" fontId="14" fillId="0" borderId="13" xfId="61" applyNumberFormat="1" applyFont="1" applyFill="1" applyBorder="1" applyAlignment="1">
      <alignment horizontal="center" vertical="top" wrapText="1"/>
      <protection/>
    </xf>
    <xf numFmtId="0" fontId="7" fillId="35" borderId="13" xfId="61" applyNumberFormat="1" applyFont="1" applyFill="1" applyBorder="1" applyAlignment="1" applyProtection="1">
      <alignment horizontal="left" vertical="top"/>
      <protection locked="0"/>
    </xf>
    <xf numFmtId="0" fontId="11" fillId="0" borderId="13" xfId="58" applyNumberFormat="1" applyFont="1" applyFill="1" applyBorder="1" applyAlignment="1">
      <alignment horizontal="center" vertical="center" wrapText="1"/>
      <protection/>
    </xf>
    <xf numFmtId="0" fontId="22"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37"/>
  <sheetViews>
    <sheetView showGridLines="0" view="pageBreakPreview" zoomScaleNormal="85" zoomScaleSheetLayoutView="100" zoomScalePageLayoutView="0" workbookViewId="0" topLeftCell="A1">
      <selection activeCell="F17" sqref="F17"/>
    </sheetView>
  </sheetViews>
  <sheetFormatPr defaultColWidth="9.140625" defaultRowHeight="15"/>
  <cols>
    <col min="1" max="1" width="11.57421875" style="1" customWidth="1"/>
    <col min="2" max="2" width="44.421875" style="1" customWidth="1"/>
    <col min="3" max="3" width="10.710937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8" t="s">
        <v>53</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30.75" customHeight="1">
      <c r="A5" s="68" t="s">
        <v>65</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64</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70.5" customHeight="1">
      <c r="A8" s="11" t="s">
        <v>42</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72" t="s">
        <v>50</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8</v>
      </c>
      <c r="B10" s="16" t="s">
        <v>9</v>
      </c>
      <c r="C10" s="16" t="s">
        <v>9</v>
      </c>
      <c r="D10" s="16" t="s">
        <v>8</v>
      </c>
      <c r="E10" s="16" t="s">
        <v>51</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60" customHeight="1">
      <c r="A11" s="16" t="s">
        <v>14</v>
      </c>
      <c r="B11" s="16" t="s">
        <v>15</v>
      </c>
      <c r="C11" s="16" t="s">
        <v>16</v>
      </c>
      <c r="D11" s="16" t="s">
        <v>17</v>
      </c>
      <c r="E11" s="16" t="s">
        <v>18</v>
      </c>
      <c r="F11" s="16" t="s">
        <v>44</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43</v>
      </c>
      <c r="BB11" s="20" t="s">
        <v>31</v>
      </c>
      <c r="BC11" s="20" t="s">
        <v>32</v>
      </c>
      <c r="IE11" s="18"/>
      <c r="IF11" s="18"/>
      <c r="IG11" s="18"/>
      <c r="IH11" s="18"/>
      <c r="II11" s="18"/>
    </row>
    <row r="12" spans="1:243" s="17" customFormat="1" ht="15">
      <c r="A12" s="16">
        <v>1</v>
      </c>
      <c r="B12" s="16">
        <v>2</v>
      </c>
      <c r="C12" s="37">
        <v>3</v>
      </c>
      <c r="D12" s="42">
        <v>4</v>
      </c>
      <c r="E12" s="42">
        <v>5</v>
      </c>
      <c r="F12" s="42">
        <v>6</v>
      </c>
      <c r="G12" s="42">
        <v>7</v>
      </c>
      <c r="H12" s="42">
        <v>8</v>
      </c>
      <c r="I12" s="42">
        <v>9</v>
      </c>
      <c r="J12" s="42">
        <v>10</v>
      </c>
      <c r="K12" s="42">
        <v>11</v>
      </c>
      <c r="L12" s="42">
        <v>12</v>
      </c>
      <c r="M12" s="42">
        <v>13</v>
      </c>
      <c r="N12" s="42">
        <v>14</v>
      </c>
      <c r="O12" s="42">
        <v>15</v>
      </c>
      <c r="P12" s="42">
        <v>16</v>
      </c>
      <c r="Q12" s="42">
        <v>17</v>
      </c>
      <c r="R12" s="42">
        <v>18</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2">
        <v>7</v>
      </c>
      <c r="BB12" s="43">
        <v>54</v>
      </c>
      <c r="BC12" s="16">
        <v>8</v>
      </c>
      <c r="IE12" s="18"/>
      <c r="IF12" s="18"/>
      <c r="IG12" s="18"/>
      <c r="IH12" s="18"/>
      <c r="II12" s="18"/>
    </row>
    <row r="13" spans="1:243" s="21" customFormat="1" ht="16.5" customHeight="1">
      <c r="A13" s="33">
        <v>1</v>
      </c>
      <c r="B13" s="34" t="s">
        <v>47</v>
      </c>
      <c r="C13" s="35"/>
      <c r="D13" s="65"/>
      <c r="E13" s="65"/>
      <c r="F13" s="65"/>
      <c r="G13" s="65"/>
      <c r="H13" s="65"/>
      <c r="I13" s="65"/>
      <c r="J13" s="65"/>
      <c r="K13" s="65"/>
      <c r="L13" s="65"/>
      <c r="M13" s="65"/>
      <c r="N13" s="66"/>
      <c r="O13" s="66"/>
      <c r="P13" s="66"/>
      <c r="Q13" s="66"/>
      <c r="R13" s="66"/>
      <c r="S13" s="66"/>
      <c r="T13" s="66"/>
      <c r="U13" s="66"/>
      <c r="V13" s="66"/>
      <c r="W13" s="66"/>
      <c r="X13" s="66"/>
      <c r="Y13" s="66"/>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IA13" s="21">
        <v>1</v>
      </c>
      <c r="IB13" s="21" t="s">
        <v>47</v>
      </c>
      <c r="IE13" s="22"/>
      <c r="IF13" s="22" t="s">
        <v>33</v>
      </c>
      <c r="IG13" s="22" t="s">
        <v>34</v>
      </c>
      <c r="IH13" s="22">
        <v>10</v>
      </c>
      <c r="II13" s="22" t="s">
        <v>35</v>
      </c>
    </row>
    <row r="14" spans="1:243" s="21" customFormat="1" ht="47.25">
      <c r="A14" s="33">
        <v>1.01</v>
      </c>
      <c r="B14" s="34" t="s">
        <v>66</v>
      </c>
      <c r="C14" s="35"/>
      <c r="D14" s="65"/>
      <c r="E14" s="65"/>
      <c r="F14" s="65"/>
      <c r="G14" s="65"/>
      <c r="H14" s="65"/>
      <c r="I14" s="65"/>
      <c r="J14" s="65"/>
      <c r="K14" s="65"/>
      <c r="L14" s="65"/>
      <c r="M14" s="65"/>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IA14" s="21">
        <v>1.01</v>
      </c>
      <c r="IB14" s="21" t="s">
        <v>66</v>
      </c>
      <c r="IE14" s="22"/>
      <c r="IF14" s="22"/>
      <c r="IG14" s="22"/>
      <c r="IH14" s="22"/>
      <c r="II14" s="22"/>
    </row>
    <row r="15" spans="1:243" s="21" customFormat="1" ht="16.5" customHeight="1">
      <c r="A15" s="33">
        <v>1.02</v>
      </c>
      <c r="B15" s="34" t="s">
        <v>67</v>
      </c>
      <c r="C15" s="35"/>
      <c r="D15" s="35">
        <v>25</v>
      </c>
      <c r="E15" s="61" t="s">
        <v>45</v>
      </c>
      <c r="F15" s="62">
        <v>256.77</v>
      </c>
      <c r="G15" s="38"/>
      <c r="H15" s="38"/>
      <c r="I15" s="39" t="s">
        <v>36</v>
      </c>
      <c r="J15" s="40">
        <f>IF(I15="Less(-)",-1,1)</f>
        <v>1</v>
      </c>
      <c r="K15" s="38" t="s">
        <v>37</v>
      </c>
      <c r="L15" s="38" t="s">
        <v>4</v>
      </c>
      <c r="M15" s="41"/>
      <c r="N15" s="49"/>
      <c r="O15" s="49"/>
      <c r="P15" s="50"/>
      <c r="Q15" s="49"/>
      <c r="R15" s="49"/>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1">
        <f>total_amount_ba($B$2,$D$2,D15,F15,J15,K15,M15)</f>
        <v>6419.25</v>
      </c>
      <c r="BB15" s="52">
        <f>BA15+SUM(N15:AZ15)</f>
        <v>6419.25</v>
      </c>
      <c r="BC15" s="60" t="str">
        <f>SpellNumber(L15,BB15)</f>
        <v>INR  Six Thousand Four Hundred &amp; Nineteen  and Paise Twenty Five Only</v>
      </c>
      <c r="IA15" s="21">
        <v>1.02</v>
      </c>
      <c r="IB15" s="21" t="s">
        <v>67</v>
      </c>
      <c r="ID15" s="21">
        <v>25</v>
      </c>
      <c r="IE15" s="22" t="s">
        <v>45</v>
      </c>
      <c r="IF15" s="22"/>
      <c r="IG15" s="22"/>
      <c r="IH15" s="22"/>
      <c r="II15" s="22"/>
    </row>
    <row r="16" spans="1:243" s="21" customFormat="1" ht="83.25" customHeight="1">
      <c r="A16" s="33">
        <v>1.03</v>
      </c>
      <c r="B16" s="34" t="s">
        <v>54</v>
      </c>
      <c r="C16" s="35"/>
      <c r="D16" s="65"/>
      <c r="E16" s="65"/>
      <c r="F16" s="65"/>
      <c r="G16" s="65"/>
      <c r="H16" s="65"/>
      <c r="I16" s="65"/>
      <c r="J16" s="65"/>
      <c r="K16" s="65"/>
      <c r="L16" s="65"/>
      <c r="M16" s="65"/>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IA16" s="21">
        <v>1.03</v>
      </c>
      <c r="IB16" s="21" t="s">
        <v>54</v>
      </c>
      <c r="IE16" s="22"/>
      <c r="IF16" s="22"/>
      <c r="IG16" s="22"/>
      <c r="IH16" s="22"/>
      <c r="II16" s="22"/>
    </row>
    <row r="17" spans="1:243" s="21" customFormat="1" ht="42.75">
      <c r="A17" s="33">
        <v>1.04</v>
      </c>
      <c r="B17" s="34" t="s">
        <v>55</v>
      </c>
      <c r="C17" s="35"/>
      <c r="D17" s="35">
        <v>19650</v>
      </c>
      <c r="E17" s="61" t="s">
        <v>45</v>
      </c>
      <c r="F17" s="62">
        <v>76.41</v>
      </c>
      <c r="G17" s="38"/>
      <c r="H17" s="38"/>
      <c r="I17" s="39" t="s">
        <v>36</v>
      </c>
      <c r="J17" s="40">
        <f>IF(I17="Less(-)",-1,1)</f>
        <v>1</v>
      </c>
      <c r="K17" s="38" t="s">
        <v>37</v>
      </c>
      <c r="L17" s="38" t="s">
        <v>4</v>
      </c>
      <c r="M17" s="41"/>
      <c r="N17" s="49"/>
      <c r="O17" s="49"/>
      <c r="P17" s="50"/>
      <c r="Q17" s="49"/>
      <c r="R17" s="49"/>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1">
        <f>total_amount_ba($B$2,$D$2,D17,F17,J17,K17,M17)</f>
        <v>1501456.5</v>
      </c>
      <c r="BB17" s="52">
        <f>BA17+SUM(N17:AZ17)</f>
        <v>1501456.5</v>
      </c>
      <c r="BC17" s="60" t="str">
        <f>SpellNumber(L17,BB17)</f>
        <v>INR  Fifteen Lakh One Thousand Four Hundred &amp; Fifty Six  and Paise Fifty Only</v>
      </c>
      <c r="IA17" s="21">
        <v>1.04</v>
      </c>
      <c r="IB17" s="21" t="s">
        <v>55</v>
      </c>
      <c r="ID17" s="21">
        <v>19650</v>
      </c>
      <c r="IE17" s="22" t="s">
        <v>45</v>
      </c>
      <c r="IF17" s="22"/>
      <c r="IG17" s="22"/>
      <c r="IH17" s="22"/>
      <c r="II17" s="22"/>
    </row>
    <row r="18" spans="1:243" s="21" customFormat="1" ht="46.5" customHeight="1">
      <c r="A18" s="33">
        <v>1.05</v>
      </c>
      <c r="B18" s="34" t="s">
        <v>68</v>
      </c>
      <c r="C18" s="35"/>
      <c r="D18" s="35">
        <v>5184</v>
      </c>
      <c r="E18" s="61" t="s">
        <v>62</v>
      </c>
      <c r="F18" s="62">
        <v>4.12</v>
      </c>
      <c r="G18" s="38"/>
      <c r="H18" s="38"/>
      <c r="I18" s="39" t="s">
        <v>36</v>
      </c>
      <c r="J18" s="40">
        <f>IF(I18="Less(-)",-1,1)</f>
        <v>1</v>
      </c>
      <c r="K18" s="38" t="s">
        <v>37</v>
      </c>
      <c r="L18" s="38" t="s">
        <v>4</v>
      </c>
      <c r="M18" s="41"/>
      <c r="N18" s="49"/>
      <c r="O18" s="49"/>
      <c r="P18" s="50"/>
      <c r="Q18" s="49"/>
      <c r="R18" s="49"/>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1">
        <f>total_amount_ba($B$2,$D$2,D18,F18,J18,K18,M18)</f>
        <v>21358.08</v>
      </c>
      <c r="BB18" s="52">
        <f>BA18+SUM(N18:AZ18)</f>
        <v>21358.08</v>
      </c>
      <c r="BC18" s="60" t="str">
        <f>SpellNumber(L18,BB18)</f>
        <v>INR  Twenty One Thousand Three Hundred &amp; Fifty Eight  and Paise Eight Only</v>
      </c>
      <c r="IA18" s="21">
        <v>1.05</v>
      </c>
      <c r="IB18" s="21" t="s">
        <v>68</v>
      </c>
      <c r="ID18" s="21">
        <v>5184</v>
      </c>
      <c r="IE18" s="22" t="s">
        <v>62</v>
      </c>
      <c r="IF18" s="22"/>
      <c r="IG18" s="22"/>
      <c r="IH18" s="22"/>
      <c r="II18" s="22"/>
    </row>
    <row r="19" spans="1:243" s="21" customFormat="1" ht="94.5">
      <c r="A19" s="33">
        <v>1.06</v>
      </c>
      <c r="B19" s="34" t="s">
        <v>52</v>
      </c>
      <c r="C19" s="35"/>
      <c r="D19" s="35">
        <v>1600</v>
      </c>
      <c r="E19" s="61" t="s">
        <v>45</v>
      </c>
      <c r="F19" s="62">
        <v>100.96</v>
      </c>
      <c r="G19" s="38"/>
      <c r="H19" s="38"/>
      <c r="I19" s="39" t="s">
        <v>36</v>
      </c>
      <c r="J19" s="40">
        <f aca="true" t="shared" si="0" ref="J19:J24">IF(I19="Less(-)",-1,1)</f>
        <v>1</v>
      </c>
      <c r="K19" s="38" t="s">
        <v>37</v>
      </c>
      <c r="L19" s="38" t="s">
        <v>4</v>
      </c>
      <c r="M19" s="41"/>
      <c r="N19" s="49"/>
      <c r="O19" s="49"/>
      <c r="P19" s="50"/>
      <c r="Q19" s="49"/>
      <c r="R19" s="49"/>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1">
        <f aca="true" t="shared" si="1" ref="BA19:BA24">total_amount_ba($B$2,$D$2,D19,F19,J19,K19,M19)</f>
        <v>161536</v>
      </c>
      <c r="BB19" s="52">
        <f aca="true" t="shared" si="2" ref="BB19:BB24">BA19+SUM(N19:AZ19)</f>
        <v>161536</v>
      </c>
      <c r="BC19" s="60" t="str">
        <f aca="true" t="shared" si="3" ref="BC19:BC24">SpellNumber(L19,BB19)</f>
        <v>INR  One Lakh Sixty One Thousand Five Hundred &amp; Thirty Six  Only</v>
      </c>
      <c r="IA19" s="21">
        <v>1.06</v>
      </c>
      <c r="IB19" s="21" t="s">
        <v>52</v>
      </c>
      <c r="ID19" s="21">
        <v>1600</v>
      </c>
      <c r="IE19" s="22" t="s">
        <v>45</v>
      </c>
      <c r="IF19" s="22"/>
      <c r="IG19" s="22"/>
      <c r="IH19" s="22"/>
      <c r="II19" s="22"/>
    </row>
    <row r="20" spans="1:243" s="21" customFormat="1" ht="31.5">
      <c r="A20" s="33">
        <v>1.07</v>
      </c>
      <c r="B20" s="34" t="s">
        <v>56</v>
      </c>
      <c r="C20" s="35"/>
      <c r="D20" s="65"/>
      <c r="E20" s="65"/>
      <c r="F20" s="65"/>
      <c r="G20" s="65"/>
      <c r="H20" s="65"/>
      <c r="I20" s="65"/>
      <c r="J20" s="65"/>
      <c r="K20" s="65"/>
      <c r="L20" s="65"/>
      <c r="M20" s="65"/>
      <c r="N20" s="66"/>
      <c r="O20" s="66"/>
      <c r="P20" s="66"/>
      <c r="Q20" s="66"/>
      <c r="R20" s="66"/>
      <c r="S20" s="66"/>
      <c r="T20" s="66"/>
      <c r="U20" s="66"/>
      <c r="V20" s="66"/>
      <c r="W20" s="66"/>
      <c r="X20" s="66"/>
      <c r="Y20" s="66"/>
      <c r="Z20" s="66"/>
      <c r="AA20" s="66"/>
      <c r="AB20" s="66"/>
      <c r="AC20" s="66"/>
      <c r="AD20" s="66"/>
      <c r="AE20" s="66"/>
      <c r="AF20" s="66"/>
      <c r="AG20" s="66"/>
      <c r="AH20" s="66"/>
      <c r="AI20" s="66"/>
      <c r="AJ20" s="66"/>
      <c r="AK20" s="66"/>
      <c r="AL20" s="66"/>
      <c r="AM20" s="66"/>
      <c r="AN20" s="66"/>
      <c r="AO20" s="66"/>
      <c r="AP20" s="66"/>
      <c r="AQ20" s="66"/>
      <c r="AR20" s="66"/>
      <c r="AS20" s="66"/>
      <c r="AT20" s="66"/>
      <c r="AU20" s="66"/>
      <c r="AV20" s="66"/>
      <c r="AW20" s="66"/>
      <c r="AX20" s="66"/>
      <c r="AY20" s="66"/>
      <c r="AZ20" s="66"/>
      <c r="BA20" s="66"/>
      <c r="BB20" s="66"/>
      <c r="BC20" s="66"/>
      <c r="IA20" s="21">
        <v>1.07</v>
      </c>
      <c r="IB20" s="21" t="s">
        <v>56</v>
      </c>
      <c r="IE20" s="22"/>
      <c r="IF20" s="22"/>
      <c r="IG20" s="22"/>
      <c r="IH20" s="22"/>
      <c r="II20" s="22"/>
    </row>
    <row r="21" spans="1:243" s="21" customFormat="1" ht="42.75">
      <c r="A21" s="33">
        <v>1.08</v>
      </c>
      <c r="B21" s="34" t="s">
        <v>57</v>
      </c>
      <c r="C21" s="35"/>
      <c r="D21" s="35">
        <v>6550</v>
      </c>
      <c r="E21" s="61" t="s">
        <v>45</v>
      </c>
      <c r="F21" s="62">
        <v>14.69</v>
      </c>
      <c r="G21" s="38"/>
      <c r="H21" s="38"/>
      <c r="I21" s="39" t="s">
        <v>36</v>
      </c>
      <c r="J21" s="40">
        <f t="shared" si="0"/>
        <v>1</v>
      </c>
      <c r="K21" s="38" t="s">
        <v>37</v>
      </c>
      <c r="L21" s="38" t="s">
        <v>4</v>
      </c>
      <c r="M21" s="41"/>
      <c r="N21" s="49"/>
      <c r="O21" s="49"/>
      <c r="P21" s="50"/>
      <c r="Q21" s="49"/>
      <c r="R21" s="49"/>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1">
        <f t="shared" si="1"/>
        <v>96219.5</v>
      </c>
      <c r="BB21" s="52">
        <f t="shared" si="2"/>
        <v>96219.5</v>
      </c>
      <c r="BC21" s="60" t="str">
        <f t="shared" si="3"/>
        <v>INR  Ninety Six Thousand Two Hundred &amp; Nineteen  and Paise Fifty Only</v>
      </c>
      <c r="IA21" s="21">
        <v>1.08</v>
      </c>
      <c r="IB21" s="21" t="s">
        <v>57</v>
      </c>
      <c r="ID21" s="21">
        <v>6550</v>
      </c>
      <c r="IE21" s="22" t="s">
        <v>45</v>
      </c>
      <c r="IF21" s="22"/>
      <c r="IG21" s="22"/>
      <c r="IH21" s="22"/>
      <c r="II21" s="22"/>
    </row>
    <row r="22" spans="1:243" s="21" customFormat="1" ht="94.5">
      <c r="A22" s="33">
        <v>1.09</v>
      </c>
      <c r="B22" s="34" t="s">
        <v>58</v>
      </c>
      <c r="C22" s="35"/>
      <c r="D22" s="35">
        <v>1600</v>
      </c>
      <c r="E22" s="61" t="s">
        <v>45</v>
      </c>
      <c r="F22" s="63">
        <v>16</v>
      </c>
      <c r="G22" s="38"/>
      <c r="H22" s="38"/>
      <c r="I22" s="39" t="s">
        <v>36</v>
      </c>
      <c r="J22" s="40">
        <f t="shared" si="0"/>
        <v>1</v>
      </c>
      <c r="K22" s="38" t="s">
        <v>37</v>
      </c>
      <c r="L22" s="38" t="s">
        <v>4</v>
      </c>
      <c r="M22" s="41"/>
      <c r="N22" s="49"/>
      <c r="O22" s="49"/>
      <c r="P22" s="50"/>
      <c r="Q22" s="49"/>
      <c r="R22" s="49"/>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1">
        <f t="shared" si="1"/>
        <v>25600</v>
      </c>
      <c r="BB22" s="52">
        <f t="shared" si="2"/>
        <v>25600</v>
      </c>
      <c r="BC22" s="60" t="str">
        <f t="shared" si="3"/>
        <v>INR  Twenty Five Thousand Six Hundred    Only</v>
      </c>
      <c r="IA22" s="21">
        <v>1.09</v>
      </c>
      <c r="IB22" s="21" t="s">
        <v>58</v>
      </c>
      <c r="ID22" s="21">
        <v>1600</v>
      </c>
      <c r="IE22" s="22" t="s">
        <v>45</v>
      </c>
      <c r="IF22" s="22"/>
      <c r="IG22" s="22"/>
      <c r="IH22" s="22"/>
      <c r="II22" s="22"/>
    </row>
    <row r="23" spans="1:243" s="21" customFormat="1" ht="63">
      <c r="A23" s="64">
        <v>1.1</v>
      </c>
      <c r="B23" s="34" t="s">
        <v>48</v>
      </c>
      <c r="C23" s="35"/>
      <c r="D23" s="65"/>
      <c r="E23" s="65"/>
      <c r="F23" s="65"/>
      <c r="G23" s="65"/>
      <c r="H23" s="65"/>
      <c r="I23" s="65"/>
      <c r="J23" s="65"/>
      <c r="K23" s="65"/>
      <c r="L23" s="65"/>
      <c r="M23" s="65"/>
      <c r="N23" s="66"/>
      <c r="O23" s="66"/>
      <c r="P23" s="66"/>
      <c r="Q23" s="66"/>
      <c r="R23" s="66"/>
      <c r="S23" s="66"/>
      <c r="T23" s="66"/>
      <c r="U23" s="66"/>
      <c r="V23" s="66"/>
      <c r="W23" s="66"/>
      <c r="X23" s="66"/>
      <c r="Y23" s="66"/>
      <c r="Z23" s="66"/>
      <c r="AA23" s="66"/>
      <c r="AB23" s="66"/>
      <c r="AC23" s="66"/>
      <c r="AD23" s="66"/>
      <c r="AE23" s="66"/>
      <c r="AF23" s="66"/>
      <c r="AG23" s="66"/>
      <c r="AH23" s="66"/>
      <c r="AI23" s="66"/>
      <c r="AJ23" s="66"/>
      <c r="AK23" s="66"/>
      <c r="AL23" s="66"/>
      <c r="AM23" s="66"/>
      <c r="AN23" s="66"/>
      <c r="AO23" s="66"/>
      <c r="AP23" s="66"/>
      <c r="AQ23" s="66"/>
      <c r="AR23" s="66"/>
      <c r="AS23" s="66"/>
      <c r="AT23" s="66"/>
      <c r="AU23" s="66"/>
      <c r="AV23" s="66"/>
      <c r="AW23" s="66"/>
      <c r="AX23" s="66"/>
      <c r="AY23" s="66"/>
      <c r="AZ23" s="66"/>
      <c r="BA23" s="66"/>
      <c r="BB23" s="66"/>
      <c r="BC23" s="66"/>
      <c r="IA23" s="21">
        <v>1.1</v>
      </c>
      <c r="IB23" s="21" t="s">
        <v>48</v>
      </c>
      <c r="IE23" s="22"/>
      <c r="IF23" s="22"/>
      <c r="IG23" s="22"/>
      <c r="IH23" s="22"/>
      <c r="II23" s="22"/>
    </row>
    <row r="24" spans="1:243" s="21" customFormat="1" ht="42.75">
      <c r="A24" s="33">
        <v>1.11</v>
      </c>
      <c r="B24" s="34" t="s">
        <v>49</v>
      </c>
      <c r="C24" s="35"/>
      <c r="D24" s="35">
        <v>10145</v>
      </c>
      <c r="E24" s="61" t="s">
        <v>45</v>
      </c>
      <c r="F24" s="63">
        <v>70.1</v>
      </c>
      <c r="G24" s="38"/>
      <c r="H24" s="38"/>
      <c r="I24" s="39" t="s">
        <v>36</v>
      </c>
      <c r="J24" s="40">
        <f t="shared" si="0"/>
        <v>1</v>
      </c>
      <c r="K24" s="38" t="s">
        <v>37</v>
      </c>
      <c r="L24" s="38" t="s">
        <v>4</v>
      </c>
      <c r="M24" s="41"/>
      <c r="N24" s="49"/>
      <c r="O24" s="49"/>
      <c r="P24" s="50"/>
      <c r="Q24" s="49"/>
      <c r="R24" s="49"/>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1">
        <f t="shared" si="1"/>
        <v>711164.5</v>
      </c>
      <c r="BB24" s="52">
        <f t="shared" si="2"/>
        <v>711164.5</v>
      </c>
      <c r="BC24" s="60" t="str">
        <f t="shared" si="3"/>
        <v>INR  Seven Lakh Eleven Thousand One Hundred &amp; Sixty Four  and Paise Fifty Only</v>
      </c>
      <c r="IA24" s="21">
        <v>1.11</v>
      </c>
      <c r="IB24" s="21" t="s">
        <v>49</v>
      </c>
      <c r="ID24" s="21">
        <v>10145</v>
      </c>
      <c r="IE24" s="22" t="s">
        <v>45</v>
      </c>
      <c r="IF24" s="22"/>
      <c r="IG24" s="22"/>
      <c r="IH24" s="22"/>
      <c r="II24" s="22"/>
    </row>
    <row r="25" spans="1:243" s="21" customFormat="1" ht="16.5" customHeight="1">
      <c r="A25" s="33">
        <v>1.12</v>
      </c>
      <c r="B25" s="34" t="s">
        <v>69</v>
      </c>
      <c r="C25" s="35"/>
      <c r="D25" s="65"/>
      <c r="E25" s="65"/>
      <c r="F25" s="65"/>
      <c r="G25" s="65"/>
      <c r="H25" s="65"/>
      <c r="I25" s="65"/>
      <c r="J25" s="65"/>
      <c r="K25" s="65"/>
      <c r="L25" s="65"/>
      <c r="M25" s="65"/>
      <c r="N25" s="66"/>
      <c r="O25" s="66"/>
      <c r="P25" s="66"/>
      <c r="Q25" s="66"/>
      <c r="R25" s="66"/>
      <c r="S25" s="66"/>
      <c r="T25" s="66"/>
      <c r="U25" s="66"/>
      <c r="V25" s="66"/>
      <c r="W25" s="66"/>
      <c r="X25" s="66"/>
      <c r="Y25" s="66"/>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IA25" s="21">
        <v>1.12</v>
      </c>
      <c r="IB25" s="21" t="s">
        <v>69</v>
      </c>
      <c r="IE25" s="22"/>
      <c r="IF25" s="22"/>
      <c r="IG25" s="22"/>
      <c r="IH25" s="22"/>
      <c r="II25" s="22"/>
    </row>
    <row r="26" spans="1:243" s="21" customFormat="1" ht="42.75">
      <c r="A26" s="33">
        <v>1.13</v>
      </c>
      <c r="B26" s="34" t="s">
        <v>49</v>
      </c>
      <c r="C26" s="35"/>
      <c r="D26" s="35">
        <v>45</v>
      </c>
      <c r="E26" s="61" t="s">
        <v>45</v>
      </c>
      <c r="F26" s="62">
        <v>155.06</v>
      </c>
      <c r="G26" s="38"/>
      <c r="H26" s="38"/>
      <c r="I26" s="39" t="s">
        <v>36</v>
      </c>
      <c r="J26" s="40">
        <f>IF(I26="Less(-)",-1,1)</f>
        <v>1</v>
      </c>
      <c r="K26" s="38" t="s">
        <v>37</v>
      </c>
      <c r="L26" s="38" t="s">
        <v>4</v>
      </c>
      <c r="M26" s="41"/>
      <c r="N26" s="49"/>
      <c r="O26" s="49"/>
      <c r="P26" s="50"/>
      <c r="Q26" s="49"/>
      <c r="R26" s="49"/>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1">
        <f>total_amount_ba($B$2,$D$2,D26,F26,J26,K26,M26)</f>
        <v>6977.7</v>
      </c>
      <c r="BB26" s="52">
        <f>BA26+SUM(N26:AZ26)</f>
        <v>6977.7</v>
      </c>
      <c r="BC26" s="60" t="str">
        <f>SpellNumber(L26,BB26)</f>
        <v>INR  Six Thousand Nine Hundred &amp; Seventy Seven  and Paise Seventy Only</v>
      </c>
      <c r="IA26" s="21">
        <v>1.13</v>
      </c>
      <c r="IB26" s="21" t="s">
        <v>49</v>
      </c>
      <c r="ID26" s="21">
        <v>45</v>
      </c>
      <c r="IE26" s="22" t="s">
        <v>45</v>
      </c>
      <c r="IF26" s="22"/>
      <c r="IG26" s="22"/>
      <c r="IH26" s="22"/>
      <c r="II26" s="22"/>
    </row>
    <row r="27" spans="1:243" s="21" customFormat="1" ht="47.25">
      <c r="A27" s="33">
        <v>1.14</v>
      </c>
      <c r="B27" s="34" t="s">
        <v>70</v>
      </c>
      <c r="C27" s="35"/>
      <c r="D27" s="65"/>
      <c r="E27" s="65"/>
      <c r="F27" s="65"/>
      <c r="G27" s="65"/>
      <c r="H27" s="65"/>
      <c r="I27" s="65"/>
      <c r="J27" s="65"/>
      <c r="K27" s="65"/>
      <c r="L27" s="65"/>
      <c r="M27" s="65"/>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IA27" s="21">
        <v>1.14</v>
      </c>
      <c r="IB27" s="21" t="s">
        <v>70</v>
      </c>
      <c r="IE27" s="22"/>
      <c r="IF27" s="22"/>
      <c r="IG27" s="22"/>
      <c r="IH27" s="22"/>
      <c r="II27" s="22"/>
    </row>
    <row r="28" spans="1:243" s="21" customFormat="1" ht="31.5">
      <c r="A28" s="33">
        <v>1.15</v>
      </c>
      <c r="B28" s="34" t="s">
        <v>71</v>
      </c>
      <c r="C28" s="35"/>
      <c r="D28" s="35">
        <v>1350</v>
      </c>
      <c r="E28" s="61" t="s">
        <v>45</v>
      </c>
      <c r="F28" s="63">
        <v>58.7</v>
      </c>
      <c r="G28" s="38"/>
      <c r="H28" s="38"/>
      <c r="I28" s="39" t="s">
        <v>36</v>
      </c>
      <c r="J28" s="40">
        <f>IF(I28="Less(-)",-1,1)</f>
        <v>1</v>
      </c>
      <c r="K28" s="38" t="s">
        <v>37</v>
      </c>
      <c r="L28" s="38" t="s">
        <v>4</v>
      </c>
      <c r="M28" s="41"/>
      <c r="N28" s="49"/>
      <c r="O28" s="49"/>
      <c r="P28" s="50"/>
      <c r="Q28" s="49"/>
      <c r="R28" s="49"/>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1">
        <f>total_amount_ba($B$2,$D$2,D28,F28,J28,K28,M28)</f>
        <v>79245</v>
      </c>
      <c r="BB28" s="52">
        <f>BA28+SUM(N28:AZ28)</f>
        <v>79245</v>
      </c>
      <c r="BC28" s="60" t="str">
        <f>SpellNumber(L28,BB28)</f>
        <v>INR  Seventy Nine Thousand Two Hundred &amp; Forty Five  Only</v>
      </c>
      <c r="IA28" s="21">
        <v>1.15</v>
      </c>
      <c r="IB28" s="21" t="s">
        <v>71</v>
      </c>
      <c r="ID28" s="21">
        <v>1350</v>
      </c>
      <c r="IE28" s="22" t="s">
        <v>45</v>
      </c>
      <c r="IF28" s="22"/>
      <c r="IG28" s="22"/>
      <c r="IH28" s="22"/>
      <c r="II28" s="22"/>
    </row>
    <row r="29" spans="1:243" s="21" customFormat="1" ht="15.75">
      <c r="A29" s="33">
        <v>2</v>
      </c>
      <c r="B29" s="34" t="s">
        <v>72</v>
      </c>
      <c r="C29" s="35"/>
      <c r="D29" s="65"/>
      <c r="E29" s="65"/>
      <c r="F29" s="65"/>
      <c r="G29" s="65"/>
      <c r="H29" s="65"/>
      <c r="I29" s="65"/>
      <c r="J29" s="65"/>
      <c r="K29" s="65"/>
      <c r="L29" s="65"/>
      <c r="M29" s="65"/>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6"/>
      <c r="AW29" s="66"/>
      <c r="AX29" s="66"/>
      <c r="AY29" s="66"/>
      <c r="AZ29" s="66"/>
      <c r="BA29" s="66"/>
      <c r="BB29" s="66"/>
      <c r="BC29" s="66"/>
      <c r="IA29" s="21">
        <v>2</v>
      </c>
      <c r="IB29" s="21" t="s">
        <v>72</v>
      </c>
      <c r="IE29" s="22"/>
      <c r="IF29" s="22"/>
      <c r="IG29" s="22"/>
      <c r="IH29" s="22"/>
      <c r="II29" s="22"/>
    </row>
    <row r="30" spans="1:243" s="21" customFormat="1" ht="78.75">
      <c r="A30" s="33">
        <v>2.01</v>
      </c>
      <c r="B30" s="34" t="s">
        <v>73</v>
      </c>
      <c r="C30" s="35"/>
      <c r="D30" s="35">
        <v>25</v>
      </c>
      <c r="E30" s="61" t="s">
        <v>45</v>
      </c>
      <c r="F30" s="63">
        <v>34.2</v>
      </c>
      <c r="G30" s="38"/>
      <c r="H30" s="38"/>
      <c r="I30" s="39" t="s">
        <v>36</v>
      </c>
      <c r="J30" s="40">
        <f>IF(I30="Less(-)",-1,1)</f>
        <v>1</v>
      </c>
      <c r="K30" s="38" t="s">
        <v>37</v>
      </c>
      <c r="L30" s="38" t="s">
        <v>4</v>
      </c>
      <c r="M30" s="41"/>
      <c r="N30" s="49"/>
      <c r="O30" s="49"/>
      <c r="P30" s="50"/>
      <c r="Q30" s="49"/>
      <c r="R30" s="49"/>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1">
        <f>total_amount_ba($B$2,$D$2,D30,F30,J30,K30,M30)</f>
        <v>855</v>
      </c>
      <c r="BB30" s="52">
        <f>BA30+SUM(N30:AZ30)</f>
        <v>855</v>
      </c>
      <c r="BC30" s="60" t="str">
        <f>SpellNumber(L30,BB30)</f>
        <v>INR  Eight Hundred &amp; Fifty Five  Only</v>
      </c>
      <c r="IA30" s="21">
        <v>2.01</v>
      </c>
      <c r="IB30" s="21" t="s">
        <v>73</v>
      </c>
      <c r="ID30" s="21">
        <v>25</v>
      </c>
      <c r="IE30" s="22" t="s">
        <v>45</v>
      </c>
      <c r="IF30" s="22"/>
      <c r="IG30" s="22"/>
      <c r="IH30" s="22"/>
      <c r="II30" s="22"/>
    </row>
    <row r="31" spans="1:243" s="21" customFormat="1" ht="141.75">
      <c r="A31" s="33">
        <v>2.02</v>
      </c>
      <c r="B31" s="34" t="s">
        <v>74</v>
      </c>
      <c r="C31" s="35"/>
      <c r="D31" s="35">
        <v>1</v>
      </c>
      <c r="E31" s="61" t="s">
        <v>75</v>
      </c>
      <c r="F31" s="62">
        <v>121.74</v>
      </c>
      <c r="G31" s="38"/>
      <c r="H31" s="38"/>
      <c r="I31" s="39" t="s">
        <v>36</v>
      </c>
      <c r="J31" s="40">
        <f>IF(I31="Less(-)",-1,1)</f>
        <v>1</v>
      </c>
      <c r="K31" s="38" t="s">
        <v>37</v>
      </c>
      <c r="L31" s="38" t="s">
        <v>4</v>
      </c>
      <c r="M31" s="41"/>
      <c r="N31" s="49"/>
      <c r="O31" s="49"/>
      <c r="P31" s="50"/>
      <c r="Q31" s="49"/>
      <c r="R31" s="49"/>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1">
        <f>total_amount_ba($B$2,$D$2,D31,F31,J31,K31,M31)</f>
        <v>121.74</v>
      </c>
      <c r="BB31" s="52">
        <f>BA31+SUM(N31:AZ31)</f>
        <v>121.74</v>
      </c>
      <c r="BC31" s="60" t="str">
        <f>SpellNumber(L31,BB31)</f>
        <v>INR  One Hundred &amp; Twenty One  and Paise Seventy Four Only</v>
      </c>
      <c r="IA31" s="21">
        <v>2.02</v>
      </c>
      <c r="IB31" s="21" t="s">
        <v>74</v>
      </c>
      <c r="ID31" s="21">
        <v>1</v>
      </c>
      <c r="IE31" s="22" t="s">
        <v>75</v>
      </c>
      <c r="IF31" s="22"/>
      <c r="IG31" s="22"/>
      <c r="IH31" s="22"/>
      <c r="II31" s="22"/>
    </row>
    <row r="32" spans="1:243" s="21" customFormat="1" ht="15.75">
      <c r="A32" s="33">
        <v>3</v>
      </c>
      <c r="B32" s="34" t="s">
        <v>59</v>
      </c>
      <c r="C32" s="35"/>
      <c r="D32" s="65"/>
      <c r="E32" s="65"/>
      <c r="F32" s="65"/>
      <c r="G32" s="65"/>
      <c r="H32" s="65"/>
      <c r="I32" s="65"/>
      <c r="J32" s="65"/>
      <c r="K32" s="65"/>
      <c r="L32" s="65"/>
      <c r="M32" s="65"/>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6"/>
      <c r="AW32" s="66"/>
      <c r="AX32" s="66"/>
      <c r="AY32" s="66"/>
      <c r="AZ32" s="66"/>
      <c r="BA32" s="66"/>
      <c r="BB32" s="66"/>
      <c r="BC32" s="66"/>
      <c r="IA32" s="21">
        <v>3</v>
      </c>
      <c r="IB32" s="21" t="s">
        <v>59</v>
      </c>
      <c r="IE32" s="22"/>
      <c r="IF32" s="22"/>
      <c r="IG32" s="22"/>
      <c r="IH32" s="22"/>
      <c r="II32" s="22"/>
    </row>
    <row r="33" spans="1:243" s="21" customFormat="1" ht="47.25">
      <c r="A33" s="33">
        <v>3.01</v>
      </c>
      <c r="B33" s="34" t="s">
        <v>60</v>
      </c>
      <c r="C33" s="35"/>
      <c r="D33" s="65"/>
      <c r="E33" s="65"/>
      <c r="F33" s="65"/>
      <c r="G33" s="65"/>
      <c r="H33" s="65"/>
      <c r="I33" s="65"/>
      <c r="J33" s="65"/>
      <c r="K33" s="65"/>
      <c r="L33" s="65"/>
      <c r="M33" s="65"/>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6"/>
      <c r="AW33" s="66"/>
      <c r="AX33" s="66"/>
      <c r="AY33" s="66"/>
      <c r="AZ33" s="66"/>
      <c r="BA33" s="66"/>
      <c r="BB33" s="66"/>
      <c r="BC33" s="66"/>
      <c r="IA33" s="21">
        <v>3.01</v>
      </c>
      <c r="IB33" s="21" t="s">
        <v>60</v>
      </c>
      <c r="IE33" s="22"/>
      <c r="IF33" s="22"/>
      <c r="IG33" s="22"/>
      <c r="IH33" s="22"/>
      <c r="II33" s="22"/>
    </row>
    <row r="34" spans="1:243" s="21" customFormat="1" ht="28.5">
      <c r="A34" s="33">
        <v>3.02</v>
      </c>
      <c r="B34" s="34" t="s">
        <v>61</v>
      </c>
      <c r="C34" s="35"/>
      <c r="D34" s="35">
        <v>1368</v>
      </c>
      <c r="E34" s="61" t="s">
        <v>63</v>
      </c>
      <c r="F34" s="63">
        <v>7.8</v>
      </c>
      <c r="G34" s="38"/>
      <c r="H34" s="38"/>
      <c r="I34" s="39" t="s">
        <v>36</v>
      </c>
      <c r="J34" s="40">
        <f>IF(I34="Less(-)",-1,1)</f>
        <v>1</v>
      </c>
      <c r="K34" s="38" t="s">
        <v>37</v>
      </c>
      <c r="L34" s="38" t="s">
        <v>4</v>
      </c>
      <c r="M34" s="41"/>
      <c r="N34" s="49"/>
      <c r="O34" s="49"/>
      <c r="P34" s="50"/>
      <c r="Q34" s="49"/>
      <c r="R34" s="49"/>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1">
        <f>total_amount_ba($B$2,$D$2,D34,F34,J34,K34,M34)</f>
        <v>10670.4</v>
      </c>
      <c r="BB34" s="52">
        <f>BA34+SUM(N34:AZ34)</f>
        <v>10670.4</v>
      </c>
      <c r="BC34" s="60" t="str">
        <f>SpellNumber(L34,BB34)</f>
        <v>INR  Ten Thousand Six Hundred &amp; Seventy  and Paise Forty Only</v>
      </c>
      <c r="IA34" s="21">
        <v>3.02</v>
      </c>
      <c r="IB34" s="21" t="s">
        <v>61</v>
      </c>
      <c r="ID34" s="21">
        <v>1368</v>
      </c>
      <c r="IE34" s="22" t="s">
        <v>63</v>
      </c>
      <c r="IF34" s="22"/>
      <c r="IG34" s="22"/>
      <c r="IH34" s="22"/>
      <c r="II34" s="22"/>
    </row>
    <row r="35" spans="1:55" ht="49.5" customHeight="1">
      <c r="A35" s="44" t="s">
        <v>38</v>
      </c>
      <c r="B35" s="45"/>
      <c r="C35" s="46"/>
      <c r="D35" s="56"/>
      <c r="E35" s="56"/>
      <c r="F35" s="56"/>
      <c r="G35" s="36"/>
      <c r="H35" s="47"/>
      <c r="I35" s="47"/>
      <c r="J35" s="47"/>
      <c r="K35" s="47"/>
      <c r="L35" s="48"/>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59">
        <f>SUM(BA13:BA34)</f>
        <v>2621623.67</v>
      </c>
      <c r="BB35" s="59">
        <f>SUM(BB13:BB34)</f>
        <v>2621623.67</v>
      </c>
      <c r="BC35" s="60" t="str">
        <f>SpellNumber($E$2,BB35)</f>
        <v>INR  Twenty Six Lakh Twenty One Thousand Six Hundred &amp; Twenty Three  and Paise Sixty Seven Only</v>
      </c>
    </row>
    <row r="36" spans="1:55" ht="42" customHeight="1">
      <c r="A36" s="24" t="s">
        <v>39</v>
      </c>
      <c r="B36" s="25"/>
      <c r="C36" s="26"/>
      <c r="D36" s="53"/>
      <c r="E36" s="54" t="s">
        <v>46</v>
      </c>
      <c r="F36" s="55"/>
      <c r="G36" s="27"/>
      <c r="H36" s="28"/>
      <c r="I36" s="28"/>
      <c r="J36" s="28"/>
      <c r="K36" s="29"/>
      <c r="L36" s="30"/>
      <c r="M36" s="31"/>
      <c r="N36" s="32"/>
      <c r="O36" s="21"/>
      <c r="P36" s="21"/>
      <c r="Q36" s="21"/>
      <c r="R36" s="21"/>
      <c r="S36" s="21"/>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57">
        <f>IF(ISBLANK(F36),0,IF(E36="Excess (+)",ROUND(BA35+(BA35*F36),2),IF(E36="Less (-)",ROUND(BA35+(BA35*F36*(-1)),2),IF(E36="At Par",BA35,0))))</f>
        <v>0</v>
      </c>
      <c r="BB36" s="58">
        <f>ROUND(BA36,0)</f>
        <v>0</v>
      </c>
      <c r="BC36" s="60" t="str">
        <f>SpellNumber($E$2,BB36)</f>
        <v>INR Zero Only</v>
      </c>
    </row>
    <row r="37" spans="1:55" ht="33" customHeight="1">
      <c r="A37" s="23" t="s">
        <v>40</v>
      </c>
      <c r="B37" s="23"/>
      <c r="C37" s="70" t="str">
        <f>SpellNumber($E$2,BB36)</f>
        <v>INR Zero Only</v>
      </c>
      <c r="D37" s="70"/>
      <c r="E37" s="70"/>
      <c r="F37" s="70"/>
      <c r="G37" s="70"/>
      <c r="H37" s="70"/>
      <c r="I37" s="70"/>
      <c r="J37" s="70"/>
      <c r="K37" s="70"/>
      <c r="L37" s="70"/>
      <c r="M37" s="70"/>
      <c r="N37" s="70"/>
      <c r="O37" s="70"/>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row>
    <row r="38" ht="15"/>
    <row r="39" ht="15"/>
    <row r="41" ht="15"/>
    <row r="42" ht="15"/>
    <row r="43" ht="15"/>
    <row r="44" ht="15"/>
    <row r="45" ht="15"/>
    <row r="46" ht="15"/>
    <row r="47" ht="15"/>
    <row r="48" ht="15"/>
    <row r="49" ht="15"/>
    <row r="50" ht="15"/>
    <row r="51" ht="15"/>
    <row r="52" ht="15"/>
    <row r="53" ht="15"/>
    <row r="54" ht="15"/>
    <row r="55" ht="15"/>
    <row r="56" ht="15"/>
    <row r="57" ht="15"/>
    <row r="58" ht="15"/>
    <row r="59" ht="15"/>
    <row r="60" ht="15"/>
    <row r="61" ht="15"/>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4" ht="15"/>
    <row r="705" ht="15"/>
    <row r="706" ht="15"/>
    <row r="707" ht="15"/>
    <row r="708" ht="15"/>
    <row r="709" ht="15"/>
    <row r="710" ht="15"/>
    <row r="711" ht="15"/>
    <row r="712" ht="15"/>
    <row r="713" ht="15"/>
    <row r="714" ht="15"/>
    <row r="715" ht="15"/>
    <row r="716" ht="15"/>
    <row r="717" ht="15"/>
  </sheetData>
  <sheetProtection password="8F23" sheet="1"/>
  <mergeCells count="18">
    <mergeCell ref="C37:BC37"/>
    <mergeCell ref="B8:BC8"/>
    <mergeCell ref="D13:BC13"/>
    <mergeCell ref="A9:BC9"/>
    <mergeCell ref="D16:BC16"/>
    <mergeCell ref="D20:BC20"/>
    <mergeCell ref="D14:BC14"/>
    <mergeCell ref="A1:L1"/>
    <mergeCell ref="A4:BC4"/>
    <mergeCell ref="A5:BC5"/>
    <mergeCell ref="A6:BC6"/>
    <mergeCell ref="A7:BC7"/>
    <mergeCell ref="D23:BC23"/>
    <mergeCell ref="D25:BC25"/>
    <mergeCell ref="D27:BC27"/>
    <mergeCell ref="D29:BC29"/>
    <mergeCell ref="D32:BC32"/>
    <mergeCell ref="D33:BC33"/>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36">
      <formula1>IF(E36="Select",-1,IF(E36="At Par",0,0))</formula1>
      <formula2>IF(E36="Select",-1,IF(E36="At Par",0,0.99))</formula2>
    </dataValidation>
    <dataValidation type="list" allowBlank="1" showErrorMessage="1" sqref="E3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6">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36">
      <formula1>0</formula1>
      <formula2>IF(#REF!&lt;&gt;"Select",99.9,0)</formula2>
    </dataValidation>
    <dataValidation allowBlank="1" showInputMessage="1" showErrorMessage="1" promptTitle="Units" prompt="Please enter Units in text" sqref="D15:E15 D17:E19 D21:E22 D24:E24 D26:E26 D28:E28 D30:E31 D34:E34">
      <formula1>0</formula1>
      <formula2>0</formula2>
    </dataValidation>
    <dataValidation type="decimal" allowBlank="1" showInputMessage="1" showErrorMessage="1" promptTitle="Quantity" prompt="Please enter the Quantity for this item. " errorTitle="Invalid Entry" error="Only Numeric Values are allowed. " sqref="F15 F17:F19 F21:F22 F24 F26 F28 F30:F31 F34">
      <formula1>0</formula1>
      <formula2>999999999999999</formula2>
    </dataValidation>
    <dataValidation type="list" allowBlank="1" showErrorMessage="1" sqref="D13:D14 K15 D16 K17:K19 D20 K21:K22 D23 K24 D25 K26 D27 K28 D29 K30:K31 D32:D33 K34">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5:H15 G17:H19 G21:H22 G24:H24 G26:H26 G28:H28 G30:H31 G34:H34">
      <formula1>0</formula1>
      <formula2>999999999999999</formula2>
    </dataValidation>
    <dataValidation allowBlank="1" showInputMessage="1" showErrorMessage="1" promptTitle="Addition / Deduction" prompt="Please Choose the correct One" sqref="J15 J17:J19 J21:J22 J24 J26 J28 J30:J31 J34">
      <formula1>0</formula1>
      <formula2>0</formula2>
    </dataValidation>
    <dataValidation type="list" showErrorMessage="1" sqref="I15 I17:I19 I21:I22 I24 I26 I28 I30:I31 I3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5 N17:O19 N21:O22 N24:O24 N26:O26 N28:O28 N30:O31 N34:O3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 R17:R19 R21:R22 R24 R26 R28 R30:R31 R3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 Q17:Q19 Q21:Q22 Q24 Q26 Q28 Q30:Q31 Q3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 M17:M19 M21:M22 M24 M26 M28 M30:M31 M34">
      <formula1>0</formula1>
      <formula2>999999999999999</formula2>
    </dataValidation>
    <dataValidation type="list" allowBlank="1" showInputMessage="1" showErrorMessage="1" sqref="L29 L30 L31 L32 L13 L14 L15 L16 L17 L18 L19 L20 L21 L22 L23 L24 L25 L26 L27 L28 L34 L33">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34">
      <formula1>0</formula1>
      <formula2>0</formula2>
    </dataValidation>
    <dataValidation type="decimal" allowBlank="1" showErrorMessage="1" errorTitle="Invalid Entry" error="Only Numeric Values are allowed. " sqref="A13:A34">
      <formula1>0</formula1>
      <formula2>999999999999999</formula2>
    </dataValidation>
  </dataValidations>
  <printOptions/>
  <pageMargins left="0.45" right="0.2" top="0.75" bottom="0.75" header="0.511805555555556" footer="0.511805555555556"/>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3" t="s">
        <v>41</v>
      </c>
      <c r="F6" s="73"/>
      <c r="G6" s="73"/>
      <c r="H6" s="73"/>
      <c r="I6" s="73"/>
      <c r="J6" s="73"/>
      <c r="K6" s="73"/>
    </row>
    <row r="7" spans="5:11" ht="15">
      <c r="E7" s="74"/>
      <c r="F7" s="74"/>
      <c r="G7" s="74"/>
      <c r="H7" s="74"/>
      <c r="I7" s="74"/>
      <c r="J7" s="74"/>
      <c r="K7" s="74"/>
    </row>
    <row r="8" spans="5:11" ht="15">
      <c r="E8" s="74"/>
      <c r="F8" s="74"/>
      <c r="G8" s="74"/>
      <c r="H8" s="74"/>
      <c r="I8" s="74"/>
      <c r="J8" s="74"/>
      <c r="K8" s="74"/>
    </row>
    <row r="9" spans="5:11" ht="15">
      <c r="E9" s="74"/>
      <c r="F9" s="74"/>
      <c r="G9" s="74"/>
      <c r="H9" s="74"/>
      <c r="I9" s="74"/>
      <c r="J9" s="74"/>
      <c r="K9" s="74"/>
    </row>
    <row r="10" spans="5:11" ht="15">
      <c r="E10" s="74"/>
      <c r="F10" s="74"/>
      <c r="G10" s="74"/>
      <c r="H10" s="74"/>
      <c r="I10" s="74"/>
      <c r="J10" s="74"/>
      <c r="K10" s="74"/>
    </row>
    <row r="11" spans="5:11" ht="15">
      <c r="E11" s="74"/>
      <c r="F11" s="74"/>
      <c r="G11" s="74"/>
      <c r="H11" s="74"/>
      <c r="I11" s="74"/>
      <c r="J11" s="74"/>
      <c r="K11" s="74"/>
    </row>
    <row r="12" spans="5:11" ht="15">
      <c r="E12" s="74"/>
      <c r="F12" s="74"/>
      <c r="G12" s="74"/>
      <c r="H12" s="74"/>
      <c r="I12" s="74"/>
      <c r="J12" s="74"/>
      <c r="K12" s="74"/>
    </row>
    <row r="13" spans="5:11" ht="15">
      <c r="E13" s="74"/>
      <c r="F13" s="74"/>
      <c r="G13" s="74"/>
      <c r="H13" s="74"/>
      <c r="I13" s="74"/>
      <c r="J13" s="74"/>
      <c r="K13" s="74"/>
    </row>
    <row r="14" spans="5:11" ht="15">
      <c r="E14" s="74"/>
      <c r="F14" s="74"/>
      <c r="G14" s="74"/>
      <c r="H14" s="74"/>
      <c r="I14" s="74"/>
      <c r="J14" s="74"/>
      <c r="K14" s="74"/>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IWD</cp:lastModifiedBy>
  <cp:lastPrinted>2019-03-01T13:08:24Z</cp:lastPrinted>
  <dcterms:created xsi:type="dcterms:W3CDTF">2009-01-30T06:42:42Z</dcterms:created>
  <dcterms:modified xsi:type="dcterms:W3CDTF">2020-05-21T10:18:28Z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