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<sst xmlns="http://schemas.openxmlformats.org/spreadsheetml/2006/main" count="151" uniqueCount="64">
  <si>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</si>
  <si>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</si>
  <si>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</si>
  <si>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</si>
  <si>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</si>
  <si>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</si>
  <si>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</si>
  <si>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</si>
  <si>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</si>
  <si>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</si>
  <si>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</si>
  <si>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</si>
  <si>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</si>
  <si>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</si>
  <si>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</si>
  <si>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</si>
  <si>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</si>
  <si>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</si>
  <si>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</si>
  <si>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</si>
  <si>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</si>
  <si>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</si>
  <si>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</si>
  <si>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</si>
  <si>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</si>
  <si>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</si>
  <si>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</si>
  <si>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</si>
  <si>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</si>
  <si>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</si>
  <si>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</si>
  <si>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</si>
  <si>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</si>
  <si>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</si>
  <si>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</si>
  <si>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</si>
  <si>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</si>
  <si>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</si>
  <si>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</si>
  <si>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</si>
  <si>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</si>
  <si>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</si>
  <si>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</si>
  <si>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</si>
  <si>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</si>
  <si>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</si>
  <si>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</si>
  <si>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</si>
  <si>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t>Painting with synthetic enamel paint of approved brand and manufacture of required colour to give an even shade :</t>
  </si>
  <si>
    <t>One or more coats on old work</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</si>
  <si>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</si>
  <si>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</si>
  <si>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Finishing walls with Premium Acrylic Smooth exterior paint with Silicone additives of required shade</t>
  </si>
  <si>
    <t>Providing and applying white cement based putty of average thickness 1 mm, of approved brand and manufacturer, over the plastered wall surface to prepare the surface even and smooth complete.</t>
  </si>
  <si>
    <t>Old work (Two or more coats applied @ 1.43 ltr/ 10 sqm) over existing cement paint surface</t>
  </si>
  <si>
    <t>REPAIRS TO BUILDING</t>
  </si>
  <si>
    <t>Tender Inviting Authority: Superintending Engineer, IWD, IIT, Kanpur</t>
  </si>
  <si>
    <t>Name of Work: External weather coat painting of hall-8</t>
  </si>
  <si>
    <t>Pointing on brick work or brick flooring with cement mortar 1:3 (1 cement : 3 fine sand):</t>
  </si>
  <si>
    <t>Flush / Ruled/ Struck or weathered pointing</t>
  </si>
  <si>
    <t>Old work (one or more coats applied @ 0.83 ltr/10 sqm).</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</si>
  <si>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</si>
  <si>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</si>
  <si>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Contract No:   31/C/D1/2019-20/01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</si>
</sst>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62" fillId="0" borderId="16" xfId="0" applyFont="1" applyFill="1" applyBorder="1" applyAlignment="1">
      <alignment horizontal="left" vertical="top"/>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23" xfId="60"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62" fillId="0" borderId="15" xfId="0" applyFont="1" applyFill="1" applyBorder="1" applyAlignment="1">
      <alignment horizontal="center" vertical="top" wrapText="1"/>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2" fillId="0" borderId="15" xfId="0" applyNumberFormat="1" applyFont="1" applyFill="1" applyBorder="1" applyAlignment="1">
      <alignment vertical="top"/>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view="pageBreakPreview" zoomScaleNormal="85" zoomScaleSheetLayoutView="100" zoomScalePageLayoutView="0" workbookViewId="0" topLeftCell="A23">
      <selection activeCell="D23" sqref="D23:BC23"/>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63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0.5" customHeight="1">
      <c r="A8" s="11" t="s">
        <v>42</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80" t="s">
        <v>50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16.5" customHeight="1">
      <c r="A13" s="33">
        <v>1</v>
      </c>
      <c r="B13" s="34" t="s">
        <v>47</v>
      </c>
      <c r="C13" s="35"/>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1">
        <v>1</v>
      </c>
      <c r="IB13" s="21" t="s">
        <v>47</v>
      </c>
      <c r="IE13" s="22"/>
      <c r="IF13" s="22" t="s">
        <v>33</v>
      </c>
      <c r="IG13" s="22" t="s">
        <v>34</v>
      </c>
      <c r="IH13" s="22">
        <v>10</v>
      </c>
      <c r="II13" s="22" t="s">
        <v>35</v>
      </c>
    </row>
    <row r="14" spans="1:243" s="21" customFormat="1" ht="33" customHeight="1">
      <c r="A14" s="33">
        <v>1.01</v>
      </c>
      <c r="B14" s="34" t="s">
        <v>58</v>
      </c>
      <c r="C14" s="35"/>
      <c r="D14" s="78"/>
      <c r="E14" s="78"/>
      <c r="F14" s="78"/>
      <c r="G14" s="78"/>
      <c r="H14" s="78"/>
      <c r="I14" s="78"/>
      <c r="J14" s="78"/>
      <c r="K14" s="78"/>
      <c r="L14" s="78"/>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1">
        <v>1.01</v>
      </c>
      <c r="IB14" s="21" t="s">
        <v>58</v>
      </c>
      <c r="IE14" s="22"/>
      <c r="IF14" s="22"/>
      <c r="IG14" s="22"/>
      <c r="IH14" s="22"/>
      <c r="II14" s="22"/>
    </row>
    <row r="15" spans="1:243" s="21" customFormat="1" ht="31.5">
      <c r="A15" s="33">
        <v>1.02</v>
      </c>
      <c r="B15" s="34" t="s">
        <v>59</v>
      </c>
      <c r="C15" s="35"/>
      <c r="D15" s="35">
        <v>30</v>
      </c>
      <c r="E15" s="63" t="s">
        <v>45</v>
      </c>
      <c r="F15" s="72">
        <v>167.95</v>
      </c>
      <c r="G15" s="38"/>
      <c r="H15" s="38"/>
      <c r="I15" s="39" t="s">
        <v>36</v>
      </c>
      <c r="J15" s="40">
        <f>IF(I15="Less(-)",-1,1)</f>
        <v>1</v>
      </c>
      <c r="K15" s="38" t="s">
        <v>37</v>
      </c>
      <c r="L15" s="38" t="s">
        <v>4</v>
      </c>
      <c r="M15" s="41"/>
      <c r="N15" s="55"/>
      <c r="O15" s="55"/>
      <c r="P15" s="56"/>
      <c r="Q15" s="55"/>
      <c r="R15" s="55"/>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9">
        <f>total_amount_ba($B$2,$D$2,D15,F15,J15,K15,M15)</f>
        <v>5038.5</v>
      </c>
      <c r="BB15" s="61">
        <f>BA15+SUM(N15:AZ15)</f>
        <v>5038.5</v>
      </c>
      <c r="BC15" s="71" t="str">
        <f>SpellNumber(L15,BB15)</f>
        <v>INR  Five Thousand  &amp;Thirty Eight  and Paise Fifty Only</v>
      </c>
      <c r="IA15" s="21">
        <v>1.02</v>
      </c>
      <c r="IB15" s="21" t="s">
        <v>59</v>
      </c>
      <c r="ID15" s="21">
        <v>30</v>
      </c>
      <c r="IE15" s="22" t="s">
        <v>45</v>
      </c>
      <c r="IF15" s="22"/>
      <c r="IG15" s="22"/>
      <c r="IH15" s="22"/>
      <c r="II15" s="22"/>
    </row>
    <row r="16" spans="1:243" s="21" customFormat="1" ht="94.5">
      <c r="A16" s="33">
        <v>1.03</v>
      </c>
      <c r="B16" s="34" t="s">
        <v>53</v>
      </c>
      <c r="C16" s="35"/>
      <c r="D16" s="35">
        <v>100</v>
      </c>
      <c r="E16" s="63" t="s">
        <v>45</v>
      </c>
      <c r="F16" s="72">
        <v>100.96</v>
      </c>
      <c r="G16" s="48"/>
      <c r="H16" s="42"/>
      <c r="I16" s="43" t="s">
        <v>36</v>
      </c>
      <c r="J16" s="44">
        <f>IF(I16="Less(-)",-1,1)</f>
        <v>1</v>
      </c>
      <c r="K16" s="42" t="s">
        <v>37</v>
      </c>
      <c r="L16" s="42" t="s">
        <v>4</v>
      </c>
      <c r="M16" s="45"/>
      <c r="N16" s="57"/>
      <c r="O16" s="57"/>
      <c r="P16" s="58"/>
      <c r="Q16" s="57"/>
      <c r="R16" s="57"/>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2">
        <f>total_amount_ba($B$2,$D$2,D16,F16,J16,K16,M16)</f>
        <v>10096</v>
      </c>
      <c r="BB16" s="60">
        <f>BA16+SUM(N16:AZ16)</f>
        <v>10096</v>
      </c>
      <c r="BC16" s="71" t="str">
        <f>SpellNumber(L16,BB16)</f>
        <v>INR  Ten Thousand  &amp;Ninety Six  Only</v>
      </c>
      <c r="IA16" s="21">
        <v>1.03</v>
      </c>
      <c r="IB16" s="21" t="s">
        <v>53</v>
      </c>
      <c r="ID16" s="21">
        <v>100</v>
      </c>
      <c r="IE16" s="22" t="s">
        <v>45</v>
      </c>
      <c r="IF16" s="22"/>
      <c r="IG16" s="22"/>
      <c r="IH16" s="22"/>
      <c r="II16" s="22"/>
    </row>
    <row r="17" spans="1:243" s="21" customFormat="1" ht="63">
      <c r="A17" s="33">
        <v>1.04</v>
      </c>
      <c r="B17" s="34" t="s">
        <v>48</v>
      </c>
      <c r="C17" s="35"/>
      <c r="D17" s="78"/>
      <c r="E17" s="78"/>
      <c r="F17" s="78"/>
      <c r="G17" s="78"/>
      <c r="H17" s="78"/>
      <c r="I17" s="78"/>
      <c r="J17" s="78"/>
      <c r="K17" s="78"/>
      <c r="L17" s="78"/>
      <c r="M17" s="78"/>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A17" s="21">
        <v>1.04</v>
      </c>
      <c r="IB17" s="21" t="s">
        <v>48</v>
      </c>
      <c r="IE17" s="22"/>
      <c r="IF17" s="22"/>
      <c r="IG17" s="22"/>
      <c r="IH17" s="22"/>
      <c r="II17" s="22"/>
    </row>
    <row r="18" spans="1:243" s="21" customFormat="1" ht="45" customHeight="1">
      <c r="A18" s="51">
        <v>1.05</v>
      </c>
      <c r="B18" s="34" t="s">
        <v>49</v>
      </c>
      <c r="C18" s="35"/>
      <c r="D18" s="35">
        <v>821</v>
      </c>
      <c r="E18" s="63" t="s">
        <v>45</v>
      </c>
      <c r="F18" s="72">
        <v>70.1</v>
      </c>
      <c r="G18" s="38"/>
      <c r="H18" s="38"/>
      <c r="I18" s="39" t="s">
        <v>36</v>
      </c>
      <c r="J18" s="40">
        <f aca="true" t="shared" si="0" ref="J18:J24">IF(I18="Less(-)",-1,1)</f>
        <v>1</v>
      </c>
      <c r="K18" s="38" t="s">
        <v>37</v>
      </c>
      <c r="L18" s="38" t="s">
        <v>4</v>
      </c>
      <c r="M18" s="41"/>
      <c r="N18" s="55"/>
      <c r="O18" s="55"/>
      <c r="P18" s="56"/>
      <c r="Q18" s="55"/>
      <c r="R18" s="55"/>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9">
        <f aca="true" t="shared" si="1" ref="BA18:BA24">total_amount_ba($B$2,$D$2,D18,F18,J18,K18,M18)</f>
        <v>57552.1</v>
      </c>
      <c r="BB18" s="61">
        <f aca="true" t="shared" si="2" ref="BB18:BB24">BA18+SUM(N18:AZ18)</f>
        <v>57552.1</v>
      </c>
      <c r="BC18" s="71" t="str">
        <f aca="true" t="shared" si="3" ref="BC18:BC24">SpellNumber(L18,BB18)</f>
        <v>INR  Fifty Seven Thousand Five Hundred &amp; Fifty Two  and Paise Ten Only</v>
      </c>
      <c r="IA18" s="21">
        <v>1.05</v>
      </c>
      <c r="IB18" s="21" t="s">
        <v>49</v>
      </c>
      <c r="ID18" s="21">
        <v>821</v>
      </c>
      <c r="IE18" s="22" t="s">
        <v>45</v>
      </c>
      <c r="IF18" s="22"/>
      <c r="IG18" s="22"/>
      <c r="IH18" s="22"/>
      <c r="II18" s="22"/>
    </row>
    <row r="19" spans="1:243" s="21" customFormat="1" ht="46.5" customHeight="1">
      <c r="A19" s="51">
        <v>1.06</v>
      </c>
      <c r="B19" s="34" t="s">
        <v>52</v>
      </c>
      <c r="C19" s="35"/>
      <c r="D19" s="78"/>
      <c r="E19" s="78"/>
      <c r="F19" s="78"/>
      <c r="G19" s="78"/>
      <c r="H19" s="78"/>
      <c r="I19" s="78"/>
      <c r="J19" s="78"/>
      <c r="K19" s="78"/>
      <c r="L19" s="78"/>
      <c r="M19" s="78"/>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IA19" s="21">
        <v>1.06</v>
      </c>
      <c r="IB19" s="21" t="s">
        <v>52</v>
      </c>
      <c r="IE19" s="22"/>
      <c r="IF19" s="22"/>
      <c r="IG19" s="22"/>
      <c r="IH19" s="22"/>
      <c r="II19" s="22"/>
    </row>
    <row r="20" spans="1:243" s="21" customFormat="1" ht="33" customHeight="1">
      <c r="A20" s="51">
        <v>1.07</v>
      </c>
      <c r="B20" s="34" t="s">
        <v>54</v>
      </c>
      <c r="C20" s="35"/>
      <c r="D20" s="35">
        <v>3000</v>
      </c>
      <c r="E20" s="63" t="s">
        <v>45</v>
      </c>
      <c r="F20" s="72">
        <v>85.71</v>
      </c>
      <c r="G20" s="38"/>
      <c r="H20" s="38"/>
      <c r="I20" s="39" t="s">
        <v>36</v>
      </c>
      <c r="J20" s="40">
        <f t="shared" si="0"/>
        <v>1</v>
      </c>
      <c r="K20" s="38" t="s">
        <v>37</v>
      </c>
      <c r="L20" s="38" t="s">
        <v>4</v>
      </c>
      <c r="M20" s="41"/>
      <c r="N20" s="55"/>
      <c r="O20" s="55"/>
      <c r="P20" s="56"/>
      <c r="Q20" s="55"/>
      <c r="R20" s="55"/>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9">
        <f t="shared" si="1"/>
        <v>257130</v>
      </c>
      <c r="BB20" s="61">
        <f t="shared" si="2"/>
        <v>257130</v>
      </c>
      <c r="BC20" s="71" t="str">
        <f t="shared" si="3"/>
        <v>INR  Two Lakh Fifty Seven Thousand One Hundred &amp; Thirty  Only</v>
      </c>
      <c r="IA20" s="21">
        <v>1.07</v>
      </c>
      <c r="IB20" s="21" t="s">
        <v>54</v>
      </c>
      <c r="ID20" s="21">
        <v>3000</v>
      </c>
      <c r="IE20" s="22" t="s">
        <v>45</v>
      </c>
      <c r="IF20" s="22"/>
      <c r="IG20" s="22"/>
      <c r="IH20" s="22"/>
      <c r="II20" s="22"/>
    </row>
    <row r="21" spans="1:243" s="21" customFormat="1" ht="27.75" customHeight="1">
      <c r="A21" s="51">
        <v>1.08</v>
      </c>
      <c r="B21" s="34" t="s">
        <v>60</v>
      </c>
      <c r="C21" s="35"/>
      <c r="D21" s="35">
        <v>28250</v>
      </c>
      <c r="E21" s="63" t="s">
        <v>45</v>
      </c>
      <c r="F21" s="72">
        <v>58.7</v>
      </c>
      <c r="G21" s="38"/>
      <c r="H21" s="38"/>
      <c r="I21" s="39" t="s">
        <v>36</v>
      </c>
      <c r="J21" s="40">
        <f t="shared" si="0"/>
        <v>1</v>
      </c>
      <c r="K21" s="38" t="s">
        <v>37</v>
      </c>
      <c r="L21" s="38" t="s">
        <v>4</v>
      </c>
      <c r="M21" s="41"/>
      <c r="N21" s="55"/>
      <c r="O21" s="55"/>
      <c r="P21" s="56"/>
      <c r="Q21" s="55"/>
      <c r="R21" s="55"/>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9">
        <f t="shared" si="1"/>
        <v>1658275</v>
      </c>
      <c r="BB21" s="61">
        <f t="shared" si="2"/>
        <v>1658275</v>
      </c>
      <c r="BC21" s="71" t="str">
        <f t="shared" si="3"/>
        <v>INR  Sixteen Lakh Fifty Eight Thousand Two Hundred &amp; Seventy Five  Only</v>
      </c>
      <c r="IA21" s="21">
        <v>1.08</v>
      </c>
      <c r="IB21" s="21" t="s">
        <v>60</v>
      </c>
      <c r="ID21" s="21">
        <v>28250</v>
      </c>
      <c r="IE21" s="22" t="s">
        <v>45</v>
      </c>
      <c r="IF21" s="22"/>
      <c r="IG21" s="22"/>
      <c r="IH21" s="22"/>
      <c r="II21" s="22"/>
    </row>
    <row r="22" spans="1:243" s="21" customFormat="1" ht="17.25" customHeight="1">
      <c r="A22" s="51">
        <v>2</v>
      </c>
      <c r="B22" s="34" t="s">
        <v>55</v>
      </c>
      <c r="C22" s="35"/>
      <c r="D22" s="78"/>
      <c r="E22" s="78"/>
      <c r="F22" s="78"/>
      <c r="G22" s="78"/>
      <c r="H22" s="78"/>
      <c r="I22" s="78"/>
      <c r="J22" s="78"/>
      <c r="K22" s="78"/>
      <c r="L22" s="78"/>
      <c r="M22" s="78"/>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IA22" s="21">
        <v>2</v>
      </c>
      <c r="IB22" s="21" t="s">
        <v>55</v>
      </c>
      <c r="IE22" s="22"/>
      <c r="IF22" s="22"/>
      <c r="IG22" s="22"/>
      <c r="IH22" s="22"/>
      <c r="II22" s="22"/>
    </row>
    <row r="23" spans="1:243" s="21" customFormat="1" ht="157.5">
      <c r="A23" s="51">
        <v>2.01</v>
      </c>
      <c r="B23" s="34" t="s">
        <v>61</v>
      </c>
      <c r="C23" s="35"/>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A23" s="21">
        <v>2.01</v>
      </c>
      <c r="IB23" s="21" t="s">
        <v>61</v>
      </c>
      <c r="IE23" s="22"/>
      <c r="IF23" s="22"/>
      <c r="IG23" s="22"/>
      <c r="IH23" s="22"/>
      <c r="II23" s="22"/>
    </row>
    <row r="24" spans="1:243" s="21" customFormat="1" ht="32.25" customHeight="1">
      <c r="A24" s="33">
        <v>2.02</v>
      </c>
      <c r="B24" s="34" t="s">
        <v>62</v>
      </c>
      <c r="C24" s="35"/>
      <c r="D24" s="35">
        <v>30</v>
      </c>
      <c r="E24" s="63" t="s">
        <v>45</v>
      </c>
      <c r="F24" s="72">
        <v>376.68</v>
      </c>
      <c r="G24" s="38"/>
      <c r="H24" s="38"/>
      <c r="I24" s="39" t="s">
        <v>36</v>
      </c>
      <c r="J24" s="40">
        <f t="shared" si="0"/>
        <v>1</v>
      </c>
      <c r="K24" s="38" t="s">
        <v>37</v>
      </c>
      <c r="L24" s="38" t="s">
        <v>4</v>
      </c>
      <c r="M24" s="41"/>
      <c r="N24" s="55"/>
      <c r="O24" s="55"/>
      <c r="P24" s="56"/>
      <c r="Q24" s="55"/>
      <c r="R24" s="55"/>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9">
        <f t="shared" si="1"/>
        <v>11300.4</v>
      </c>
      <c r="BB24" s="61">
        <f t="shared" si="2"/>
        <v>11300.4</v>
      </c>
      <c r="BC24" s="71" t="str">
        <f t="shared" si="3"/>
        <v>INR  Eleven Thousand Three Hundred    and Paise Forty Only</v>
      </c>
      <c r="IA24" s="21">
        <v>2.02</v>
      </c>
      <c r="IB24" s="21" t="s">
        <v>62</v>
      </c>
      <c r="ID24" s="21">
        <v>30</v>
      </c>
      <c r="IE24" s="22" t="s">
        <v>45</v>
      </c>
      <c r="IF24" s="22"/>
      <c r="IG24" s="22"/>
      <c r="IH24" s="22"/>
      <c r="II24" s="22"/>
    </row>
    <row r="25" spans="1:55" ht="42.75">
      <c r="A25" s="49" t="s">
        <v>38</v>
      </c>
      <c r="B25" s="50"/>
      <c r="C25" s="52"/>
      <c r="D25" s="67"/>
      <c r="E25" s="67"/>
      <c r="F25" s="67"/>
      <c r="G25" s="36"/>
      <c r="H25" s="53"/>
      <c r="I25" s="53"/>
      <c r="J25" s="53"/>
      <c r="K25" s="53"/>
      <c r="L25" s="54"/>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70">
        <f>SUM(BA13:BA24)</f>
        <v>1999392</v>
      </c>
      <c r="BB25" s="70">
        <f>SUM(BB13:BB24)</f>
        <v>1999392</v>
      </c>
      <c r="BC25" s="71" t="str">
        <f>SpellNumber($E$2,BB25)</f>
        <v>INR  Nineteen Lakh Ninety Nine Thousand Three Hundred &amp; Ninety Two  Only</v>
      </c>
    </row>
    <row r="26" spans="1:55" ht="45" customHeight="1">
      <c r="A26" s="24" t="s">
        <v>39</v>
      </c>
      <c r="B26" s="25"/>
      <c r="C26" s="26"/>
      <c r="D26" s="64"/>
      <c r="E26" s="65" t="s">
        <v>46</v>
      </c>
      <c r="F26" s="66"/>
      <c r="G26" s="27"/>
      <c r="H26" s="28"/>
      <c r="I26" s="28"/>
      <c r="J26" s="28"/>
      <c r="K26" s="29"/>
      <c r="L26" s="30"/>
      <c r="M26" s="31"/>
      <c r="N26" s="32"/>
      <c r="O26" s="21"/>
      <c r="P26" s="21"/>
      <c r="Q26" s="21"/>
      <c r="R26" s="21"/>
      <c r="S26" s="2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8">
        <f>IF(ISBLANK(F26),0,IF(E26="Excess (+)",ROUND(BA25+(BA25*F26),2),IF(E26="Less (-)",ROUND(BA25+(BA25*F26*(-1)),2),IF(E26="At Par",BA25,0))))</f>
        <v>0</v>
      </c>
      <c r="BB26" s="69">
        <f>ROUND(BA26,0)</f>
        <v>0</v>
      </c>
      <c r="BC26" s="71" t="str">
        <f>SpellNumber($E$2,BB26)</f>
        <v>INR Zero Only</v>
      </c>
    </row>
    <row r="27" spans="1:55" ht="33" customHeight="1">
      <c r="A27" s="23" t="s">
        <v>40</v>
      </c>
      <c r="B27" s="23"/>
      <c r="C27" s="76" t="str">
        <f>SpellNumber($E$2,BB26)</f>
        <v>INR Zero Only</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sheetData>
  <sheetProtection password="8F23" sheet="1"/>
  <mergeCells count="14">
    <mergeCell ref="D22:BC22"/>
    <mergeCell ref="D23:BC23"/>
    <mergeCell ref="D14:BC14"/>
    <mergeCell ref="D17:BC17"/>
    <mergeCell ref="A1:L1"/>
    <mergeCell ref="A4:BC4"/>
    <mergeCell ref="A5:BC5"/>
    <mergeCell ref="A6:BC6"/>
    <mergeCell ref="A7:BC7"/>
    <mergeCell ref="C27:BC27"/>
    <mergeCell ref="B8:BC8"/>
    <mergeCell ref="D13:BC13"/>
    <mergeCell ref="A9:BC9"/>
    <mergeCell ref="D19:BC1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E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IF(#REF!&lt;&gt;"Select",99.9,0)</formula2>
    </dataValidation>
    <dataValidation allowBlank="1" showInputMessage="1" showErrorMessage="1" promptTitle="Units" prompt="Please enter Units in text" sqref="D15:E16 D18:E18 D24:E24 D20:E21">
      <formula1>0</formula1>
      <formula2>0</formula2>
    </dataValidation>
    <dataValidation type="decimal" allowBlank="1" showInputMessage="1" showErrorMessage="1" promptTitle="Quantity" prompt="Please enter the Quantity for this item. " errorTitle="Invalid Entry" error="Only Numeric Values are allowed. " sqref="F15:F16 F18 F24 F20:F21">
      <formula1>0</formula1>
      <formula2>999999999999999</formula2>
    </dataValidation>
    <dataValidation type="list" allowBlank="1" showErrorMessage="1" sqref="D13:D14 K15:K16 D17 K18 D19 D22:D23 K24 K20:K2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4:H24 G20:H21">
      <formula1>0</formula1>
      <formula2>999999999999999</formula2>
    </dataValidation>
    <dataValidation allowBlank="1" showInputMessage="1" showErrorMessage="1" promptTitle="Addition / Deduction" prompt="Please Choose the correct One" sqref="J15:J16 J18 J24 J20:J21">
      <formula1>0</formula1>
      <formula2>0</formula2>
    </dataValidation>
    <dataValidation type="list" showErrorMessage="1" sqref="I15:I16 I18 I24 I20: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4:O24 N20: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4 R20: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4 Q20: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4 M20:M21">
      <formula1>0</formula1>
      <formula2>999999999999999</formula2>
    </dataValidation>
    <dataValidation type="list" allowBlank="1" showInputMessage="1" showErrorMessage="1" sqref="L17 L18 L19 L20 L21 L22 L13 L14 L15 L16 L24 L2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4">
      <formula1>0</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41</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2020-02-21T07:34:00Z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