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<sst xmlns="http://schemas.openxmlformats.org/spreadsheetml/2006/main" count="379" uniqueCount="114">
  <si>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</si>
  <si>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</si>
  <si>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</si>
  <si>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</si>
  <si>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</si>
  <si>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</si>
  <si>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</si>
  <si>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</si>
  <si>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</si>
  <si>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</si>
  <si>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</si>
  <si>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</si>
  <si>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</si>
  <si>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</si>
  <si>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</si>
  <si>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</si>
  <si>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</si>
  <si>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</si>
  <si>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</si>
  <si>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</si>
  <si>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</si>
  <si>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</si>
  <si>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</si>
  <si>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</si>
  <si>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</si>
  <si>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</si>
  <si>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</si>
  <si>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</si>
  <si>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</si>
  <si>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</si>
  <si>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</si>
  <si>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</si>
  <si>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</si>
  <si>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</si>
  <si>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</si>
  <si>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</si>
  <si>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</si>
  <si>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</si>
  <si>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</si>
  <si>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</si>
  <si>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</si>
  <si>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</si>
  <si>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</si>
  <si>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</si>
  <si>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</si>
  <si>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</si>
  <si>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</si>
  <si>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</si>
  <si>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each</t>
  </si>
  <si>
    <t>FLOORING</t>
  </si>
  <si>
    <t>FINISHING</t>
  </si>
  <si>
    <t>1:6 (1 cement: 6 coarse sand)</t>
  </si>
  <si>
    <t>125 mm</t>
  </si>
  <si>
    <t>Painting with synthetic enamel paint of approved brand and manufacture of required colour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</si>
  <si>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</si>
  <si>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</si>
  <si>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</si>
  <si>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</si>
  <si>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</si>
  <si>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DISMANTLING AND DEMOLISHING</t>
  </si>
  <si>
    <t>150x10 mm</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</si>
  <si>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</si>
  <si>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</si>
  <si>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</si>
  <si>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</si>
  <si>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</si>
  <si>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</si>
  <si>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</si>
  <si>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REPAIRS TO BUILDING</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</si>
  <si>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</si>
  <si>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</si>
  <si>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Sqm</t>
  </si>
  <si>
    <t>Tender Inviting Authority: Superintending Engineer, IWD, IIT, Kanpur</t>
  </si>
  <si>
    <t>MASONRY WORK</t>
  </si>
  <si>
    <t>Brick work with common burnt clay F.P.S. (non modular) bricks of class designation 7.5 in superstructure above plinth level up to floor V level in all shapes and sizes in :</t>
  </si>
  <si>
    <t>Cement mortar 1:6 (1 cement : 6 coarse sand)</t>
  </si>
  <si>
    <t>250x16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</si>
  <si>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</si>
  <si>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</si>
  <si>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</si>
  <si>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</si>
  <si>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</si>
  <si>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</si>
  <si>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</si>
  <si>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 walls with Acrylic Smooth exterior paint of required shade :</t>
  </si>
  <si>
    <t>Two or more coats on new work over an under coat of suitable shade with ordinary paint of approved brand and manufacture</t>
  </si>
  <si>
    <t>Old work (Two or more coat applied @ 1.67 ltr/ 10 sqm) on existing cement paint surface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</si>
  <si>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</si>
  <si>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</si>
  <si>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Hacking of CC flooring including cleaning for surface etc. complete as per direction of the Engineer-in-Charge.</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</si>
  <si>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</si>
  <si>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</si>
  <si>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</si>
  <si>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</si>
  <si>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</si>
  <si>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</si>
  <si>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</si>
  <si>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</si>
  <si>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</si>
  <si>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</si>
  <si>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Cum</t>
  </si>
  <si>
    <t>Contract No:   28/C/D1/2019-20/02</t>
  </si>
  <si>
    <t>Name of Work: Providing vitrified tile in office room of ASO, SO and providing kota stone flooring in corridoor of security office</t>
  </si>
  <si>
    <t>Extra for providing vision panel not exceeding 0.1 sqm in all type of flush doors (cost of glass excluded) (overall area of door shutter to be measured):</t>
  </si>
  <si>
    <t>Rectangular or square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</si>
  <si>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</si>
  <si>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</si>
  <si>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250x10 mm</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</si>
  <si>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</si>
  <si>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</si>
  <si>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</si>
  <si>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Removing white or colour wash by scrapping and sand papering and preparing the surface smooth including necessary repairs to scratches etc. complete</t>
  </si>
  <si>
    <t>Epoxy bonding adhesive having coverage 2.20 sqm/kg of approved make</t>
  </si>
  <si>
    <t>12 mm average thickness.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</si>
</sst>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61" fillId="0" borderId="16" xfId="0" applyFont="1" applyFill="1" applyBorder="1" applyAlignment="1">
      <alignment horizontal="left" vertical="top"/>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2" xfId="61" applyNumberFormat="1" applyFont="1" applyFill="1" applyBorder="1" applyAlignment="1" applyProtection="1">
      <alignment vertical="center" wrapText="1"/>
      <protection locked="0"/>
    </xf>
    <xf numFmtId="0" fontId="17" fillId="33" borderId="22" xfId="61" applyNumberFormat="1" applyFont="1" applyFill="1" applyBorder="1" applyAlignment="1" applyProtection="1">
      <alignment vertical="center" wrapText="1"/>
      <protection locked="0"/>
    </xf>
    <xf numFmtId="10" fontId="18"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3"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vertical="top"/>
    </xf>
    <xf numFmtId="2" fontId="61" fillId="0" borderId="15" xfId="0" applyNumberFormat="1" applyFont="1" applyFill="1" applyBorder="1" applyAlignment="1">
      <alignment horizontal="left" vertical="top"/>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6"/>
  <sheetViews>
    <sheetView showGridLines="0" view="pageBreakPreview" zoomScaleNormal="85" zoomScaleSheetLayoutView="100" zoomScalePageLayoutView="0" workbookViewId="0" topLeftCell="A74">
      <selection activeCell="D75" sqref="D75"/>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72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102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101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0.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55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57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3.5">
      <c r="A12" s="16">
        <v>1</v>
      </c>
      <c r="B12" s="16">
        <v>2</v>
      </c>
      <c r="C12" s="38">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7</v>
      </c>
      <c r="BB12" s="44">
        <v>54</v>
      </c>
      <c r="BC12" s="16">
        <v>8</v>
      </c>
      <c r="IE12" s="18"/>
      <c r="IF12" s="18"/>
      <c r="IG12" s="18"/>
      <c r="IH12" s="18"/>
      <c r="II12" s="18"/>
    </row>
    <row r="13" spans="1:243" s="21" customFormat="1" ht="16.5" customHeight="1">
      <c r="A13" s="33">
        <v>1</v>
      </c>
      <c r="B13" s="34" t="s">
        <v>73</v>
      </c>
      <c r="C13" s="35"/>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73</v>
      </c>
      <c r="IE13" s="22"/>
      <c r="IF13" s="22" t="s">
        <v>33</v>
      </c>
      <c r="IG13" s="22" t="s">
        <v>34</v>
      </c>
      <c r="IH13" s="22">
        <v>10</v>
      </c>
      <c r="II13" s="22" t="s">
        <v>35</v>
      </c>
    </row>
    <row r="14" spans="1:243" s="21" customFormat="1" ht="78.75">
      <c r="A14" s="33">
        <v>1.01</v>
      </c>
      <c r="B14" s="34" t="s">
        <v>74</v>
      </c>
      <c r="C14" s="35"/>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74</v>
      </c>
      <c r="IE14" s="22"/>
      <c r="IF14" s="22"/>
      <c r="IG14" s="22"/>
      <c r="IH14" s="22"/>
      <c r="II14" s="22"/>
    </row>
    <row r="15" spans="1:243" s="21" customFormat="1" ht="42.75">
      <c r="A15" s="33">
        <v>1.02</v>
      </c>
      <c r="B15" s="34" t="s">
        <v>75</v>
      </c>
      <c r="C15" s="35"/>
      <c r="D15" s="35">
        <v>2.75</v>
      </c>
      <c r="E15" s="56" t="s">
        <v>47</v>
      </c>
      <c r="F15" s="65">
        <v>6655.37</v>
      </c>
      <c r="G15" s="39"/>
      <c r="H15" s="39"/>
      <c r="I15" s="40" t="s">
        <v>36</v>
      </c>
      <c r="J15" s="41">
        <f aca="true" t="shared" si="0" ref="J15:J68">IF(I15="Less(-)",-1,1)</f>
        <v>1</v>
      </c>
      <c r="K15" s="39" t="s">
        <v>37</v>
      </c>
      <c r="L15" s="39" t="s">
        <v>4</v>
      </c>
      <c r="M15" s="42"/>
      <c r="N15" s="51"/>
      <c r="O15" s="51"/>
      <c r="P15" s="52"/>
      <c r="Q15" s="51"/>
      <c r="R15" s="51"/>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total_amount_ba($B$2,$D$2,D15,F15,J15,K15,M15)</f>
        <v>18302.27</v>
      </c>
      <c r="BB15" s="55">
        <f>BA15+SUM(N15:AZ15)</f>
        <v>18302.27</v>
      </c>
      <c r="BC15" s="64" t="str">
        <f>SpellNumber(L15,BB15)</f>
        <v>INR  Eighteen Thousand Three Hundred &amp; Two  and Paise Twenty Seven Only</v>
      </c>
      <c r="IA15" s="21">
        <v>1.02</v>
      </c>
      <c r="IB15" s="21" t="s">
        <v>75</v>
      </c>
      <c r="ID15" s="21">
        <v>2.75</v>
      </c>
      <c r="IE15" s="22" t="s">
        <v>47</v>
      </c>
      <c r="IF15" s="22"/>
      <c r="IG15" s="22"/>
      <c r="IH15" s="22"/>
      <c r="II15" s="22"/>
    </row>
    <row r="16" spans="1:243" s="21" customFormat="1" ht="15.75">
      <c r="A16" s="33">
        <v>2</v>
      </c>
      <c r="B16" s="34" t="s">
        <v>58</v>
      </c>
      <c r="C16" s="35"/>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58</v>
      </c>
      <c r="IE16" s="22"/>
      <c r="IF16" s="22"/>
      <c r="IG16" s="22"/>
      <c r="IH16" s="22"/>
      <c r="II16" s="22"/>
    </row>
    <row r="17" spans="1:243" s="21" customFormat="1" ht="63">
      <c r="A17" s="33">
        <v>2.01</v>
      </c>
      <c r="B17" s="34" t="s">
        <v>103</v>
      </c>
      <c r="C17" s="35"/>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103</v>
      </c>
      <c r="IE17" s="22"/>
      <c r="IF17" s="22"/>
      <c r="IG17" s="22"/>
      <c r="IH17" s="22"/>
      <c r="II17" s="22"/>
    </row>
    <row r="18" spans="1:243" s="21" customFormat="1" ht="28.5">
      <c r="A18" s="33">
        <v>2.02</v>
      </c>
      <c r="B18" s="34" t="s">
        <v>104</v>
      </c>
      <c r="C18" s="35"/>
      <c r="D18" s="35">
        <v>3.7</v>
      </c>
      <c r="E18" s="56" t="s">
        <v>45</v>
      </c>
      <c r="F18" s="65">
        <v>152.52</v>
      </c>
      <c r="G18" s="39"/>
      <c r="H18" s="39"/>
      <c r="I18" s="40" t="s">
        <v>36</v>
      </c>
      <c r="J18" s="41">
        <f t="shared" si="0"/>
        <v>1</v>
      </c>
      <c r="K18" s="39" t="s">
        <v>37</v>
      </c>
      <c r="L18" s="39" t="s">
        <v>4</v>
      </c>
      <c r="M18" s="42"/>
      <c r="N18" s="51"/>
      <c r="O18" s="51"/>
      <c r="P18" s="52"/>
      <c r="Q18" s="51"/>
      <c r="R18" s="51"/>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f aca="true" t="shared" si="1" ref="BA18:BA24">total_amount_ba($B$2,$D$2,D18,F18,J18,K18,M18)</f>
        <v>564.32</v>
      </c>
      <c r="BB18" s="55">
        <f aca="true" t="shared" si="2" ref="BB18:BB24">BA18+SUM(N18:AZ18)</f>
        <v>564.32</v>
      </c>
      <c r="BC18" s="64" t="str">
        <f aca="true" t="shared" si="3" ref="BC18:BC24">SpellNumber(L18,BB18)</f>
        <v>INR  Five Hundred &amp; Sixty Four  and Paise Thirty Two Only</v>
      </c>
      <c r="IA18" s="21">
        <v>2.02</v>
      </c>
      <c r="IB18" s="21" t="s">
        <v>104</v>
      </c>
      <c r="ID18" s="21">
        <v>3.7</v>
      </c>
      <c r="IE18" s="22" t="s">
        <v>45</v>
      </c>
      <c r="IF18" s="22"/>
      <c r="IG18" s="22"/>
      <c r="IH18" s="22"/>
      <c r="II18" s="22"/>
    </row>
    <row r="19" spans="1:243" s="21" customFormat="1" ht="96" customHeight="1">
      <c r="A19" s="33">
        <v>2.03</v>
      </c>
      <c r="B19" s="34" t="s">
        <v>105</v>
      </c>
      <c r="C19" s="35"/>
      <c r="D19" s="35">
        <v>4</v>
      </c>
      <c r="E19" s="56" t="s">
        <v>48</v>
      </c>
      <c r="F19" s="65">
        <v>879.88</v>
      </c>
      <c r="G19" s="39"/>
      <c r="H19" s="39"/>
      <c r="I19" s="40" t="s">
        <v>36</v>
      </c>
      <c r="J19" s="41">
        <f t="shared" si="0"/>
        <v>1</v>
      </c>
      <c r="K19" s="39" t="s">
        <v>37</v>
      </c>
      <c r="L19" s="39" t="s">
        <v>4</v>
      </c>
      <c r="M19" s="42"/>
      <c r="N19" s="51"/>
      <c r="O19" s="51"/>
      <c r="P19" s="52"/>
      <c r="Q19" s="51"/>
      <c r="R19" s="51"/>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 t="shared" si="1"/>
        <v>3519.52</v>
      </c>
      <c r="BB19" s="55">
        <f t="shared" si="2"/>
        <v>3519.52</v>
      </c>
      <c r="BC19" s="64" t="str">
        <f t="shared" si="3"/>
        <v>INR  Three Thousand Five Hundred &amp; Nineteen  and Paise Fifty Two Only</v>
      </c>
      <c r="IA19" s="21">
        <v>2.03</v>
      </c>
      <c r="IB19" s="21" t="s">
        <v>105</v>
      </c>
      <c r="ID19" s="21">
        <v>4</v>
      </c>
      <c r="IE19" s="22" t="s">
        <v>48</v>
      </c>
      <c r="IF19" s="22"/>
      <c r="IG19" s="22"/>
      <c r="IH19" s="22"/>
      <c r="II19" s="22"/>
    </row>
    <row r="20" spans="1:243" s="21" customFormat="1" ht="78" customHeight="1">
      <c r="A20" s="33">
        <v>2.04</v>
      </c>
      <c r="B20" s="34" t="s">
        <v>106</v>
      </c>
      <c r="C20" s="35"/>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2.04</v>
      </c>
      <c r="IB20" s="21" t="s">
        <v>106</v>
      </c>
      <c r="IE20" s="22"/>
      <c r="IF20" s="22"/>
      <c r="IG20" s="22"/>
      <c r="IH20" s="22"/>
      <c r="II20" s="22"/>
    </row>
    <row r="21" spans="1:243" s="21" customFormat="1" ht="32.25" customHeight="1">
      <c r="A21" s="33">
        <v>2.05</v>
      </c>
      <c r="B21" s="34" t="s">
        <v>76</v>
      </c>
      <c r="C21" s="35"/>
      <c r="D21" s="35">
        <v>6</v>
      </c>
      <c r="E21" s="56" t="s">
        <v>48</v>
      </c>
      <c r="F21" s="65">
        <v>203.16</v>
      </c>
      <c r="G21" s="39"/>
      <c r="H21" s="39"/>
      <c r="I21" s="40" t="s">
        <v>36</v>
      </c>
      <c r="J21" s="41">
        <f t="shared" si="0"/>
        <v>1</v>
      </c>
      <c r="K21" s="39" t="s">
        <v>37</v>
      </c>
      <c r="L21" s="39" t="s">
        <v>4</v>
      </c>
      <c r="M21" s="42"/>
      <c r="N21" s="51"/>
      <c r="O21" s="51"/>
      <c r="P21" s="52"/>
      <c r="Q21" s="51"/>
      <c r="R21" s="51"/>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3">
        <f t="shared" si="1"/>
        <v>1218.96</v>
      </c>
      <c r="BB21" s="55">
        <f t="shared" si="2"/>
        <v>1218.96</v>
      </c>
      <c r="BC21" s="64" t="str">
        <f t="shared" si="3"/>
        <v>INR  One Thousand Two Hundred &amp; Eighteen  and Paise Ninety Six Only</v>
      </c>
      <c r="IA21" s="21">
        <v>2.05</v>
      </c>
      <c r="IB21" s="21" t="s">
        <v>76</v>
      </c>
      <c r="ID21" s="21">
        <v>6</v>
      </c>
      <c r="IE21" s="22" t="s">
        <v>48</v>
      </c>
      <c r="IF21" s="22"/>
      <c r="IG21" s="22"/>
      <c r="IH21" s="22"/>
      <c r="II21" s="22"/>
    </row>
    <row r="22" spans="1:243" s="21" customFormat="1" ht="94.5">
      <c r="A22" s="33">
        <v>2.06</v>
      </c>
      <c r="B22" s="34" t="s">
        <v>77</v>
      </c>
      <c r="C22" s="35"/>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2.06</v>
      </c>
      <c r="IB22" s="21" t="s">
        <v>77</v>
      </c>
      <c r="IE22" s="22"/>
      <c r="IF22" s="22"/>
      <c r="IG22" s="22"/>
      <c r="IH22" s="22"/>
      <c r="II22" s="22"/>
    </row>
    <row r="23" spans="1:243" s="21" customFormat="1" ht="33" customHeight="1">
      <c r="A23" s="33">
        <v>2.07</v>
      </c>
      <c r="B23" s="34" t="s">
        <v>107</v>
      </c>
      <c r="C23" s="35"/>
      <c r="D23" s="35">
        <v>6</v>
      </c>
      <c r="E23" s="56" t="s">
        <v>48</v>
      </c>
      <c r="F23" s="65">
        <v>90.79</v>
      </c>
      <c r="G23" s="39"/>
      <c r="H23" s="39"/>
      <c r="I23" s="40" t="s">
        <v>36</v>
      </c>
      <c r="J23" s="41">
        <f t="shared" si="0"/>
        <v>1</v>
      </c>
      <c r="K23" s="39" t="s">
        <v>37</v>
      </c>
      <c r="L23" s="39" t="s">
        <v>4</v>
      </c>
      <c r="M23" s="42"/>
      <c r="N23" s="51"/>
      <c r="O23" s="51"/>
      <c r="P23" s="52"/>
      <c r="Q23" s="51"/>
      <c r="R23" s="51"/>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3">
        <f t="shared" si="1"/>
        <v>544.74</v>
      </c>
      <c r="BB23" s="55">
        <f t="shared" si="2"/>
        <v>544.74</v>
      </c>
      <c r="BC23" s="64" t="str">
        <f t="shared" si="3"/>
        <v>INR  Five Hundred &amp; Forty Four  and Paise Seventy Four Only</v>
      </c>
      <c r="IA23" s="21">
        <v>2.07</v>
      </c>
      <c r="IB23" s="21" t="s">
        <v>107</v>
      </c>
      <c r="ID23" s="21">
        <v>6</v>
      </c>
      <c r="IE23" s="22" t="s">
        <v>48</v>
      </c>
      <c r="IF23" s="22"/>
      <c r="IG23" s="22"/>
      <c r="IH23" s="22"/>
      <c r="II23" s="22"/>
    </row>
    <row r="24" spans="1:243" s="21" customFormat="1" ht="35.25" customHeight="1">
      <c r="A24" s="33">
        <v>2.08</v>
      </c>
      <c r="B24" s="34" t="s">
        <v>60</v>
      </c>
      <c r="C24" s="35"/>
      <c r="D24" s="35">
        <v>6</v>
      </c>
      <c r="E24" s="56" t="s">
        <v>48</v>
      </c>
      <c r="F24" s="65">
        <v>65.76</v>
      </c>
      <c r="G24" s="39"/>
      <c r="H24" s="39"/>
      <c r="I24" s="40" t="s">
        <v>36</v>
      </c>
      <c r="J24" s="41">
        <f t="shared" si="0"/>
        <v>1</v>
      </c>
      <c r="K24" s="39" t="s">
        <v>37</v>
      </c>
      <c r="L24" s="39" t="s">
        <v>4</v>
      </c>
      <c r="M24" s="42"/>
      <c r="N24" s="51"/>
      <c r="O24" s="51"/>
      <c r="P24" s="52"/>
      <c r="Q24" s="51"/>
      <c r="R24" s="51"/>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3">
        <f t="shared" si="1"/>
        <v>394.56</v>
      </c>
      <c r="BB24" s="55">
        <f t="shared" si="2"/>
        <v>394.56</v>
      </c>
      <c r="BC24" s="64" t="str">
        <f t="shared" si="3"/>
        <v>INR  Three Hundred &amp; Ninety Four  and Paise Fifty Six Only</v>
      </c>
      <c r="IA24" s="21">
        <v>2.08</v>
      </c>
      <c r="IB24" s="21" t="s">
        <v>60</v>
      </c>
      <c r="ID24" s="21">
        <v>6</v>
      </c>
      <c r="IE24" s="22" t="s">
        <v>48</v>
      </c>
      <c r="IF24" s="22"/>
      <c r="IG24" s="22"/>
      <c r="IH24" s="22"/>
      <c r="II24" s="22"/>
    </row>
    <row r="25" spans="1:243" s="21" customFormat="1" ht="94.5">
      <c r="A25" s="33">
        <v>2.09</v>
      </c>
      <c r="B25" s="34" t="s">
        <v>78</v>
      </c>
      <c r="C25" s="35"/>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2.09</v>
      </c>
      <c r="IB25" s="21" t="s">
        <v>78</v>
      </c>
      <c r="IE25" s="22"/>
      <c r="IF25" s="22"/>
      <c r="IG25" s="22"/>
      <c r="IH25" s="22"/>
      <c r="II25" s="22"/>
    </row>
    <row r="26" spans="1:243" s="21" customFormat="1" ht="33.75" customHeight="1">
      <c r="A26" s="66">
        <v>2.1</v>
      </c>
      <c r="B26" s="34" t="s">
        <v>52</v>
      </c>
      <c r="C26" s="35"/>
      <c r="D26" s="35">
        <v>12</v>
      </c>
      <c r="E26" s="56" t="s">
        <v>48</v>
      </c>
      <c r="F26" s="65">
        <v>52.3</v>
      </c>
      <c r="G26" s="39"/>
      <c r="H26" s="39"/>
      <c r="I26" s="40" t="s">
        <v>36</v>
      </c>
      <c r="J26" s="41">
        <f t="shared" si="0"/>
        <v>1</v>
      </c>
      <c r="K26" s="39" t="s">
        <v>37</v>
      </c>
      <c r="L26" s="39" t="s">
        <v>4</v>
      </c>
      <c r="M26" s="42"/>
      <c r="N26" s="51"/>
      <c r="O26" s="51"/>
      <c r="P26" s="52"/>
      <c r="Q26" s="51"/>
      <c r="R26" s="51"/>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3">
        <f>total_amount_ba($B$2,$D$2,D26,F26,J26,K26,M26)</f>
        <v>627.6</v>
      </c>
      <c r="BB26" s="55">
        <f>BA26+SUM(N26:AZ26)</f>
        <v>627.6</v>
      </c>
      <c r="BC26" s="64" t="str">
        <f>SpellNumber(L26,BB26)</f>
        <v>INR  Six Hundred &amp; Twenty Seven  and Paise Sixty Only</v>
      </c>
      <c r="IA26" s="21">
        <v>2.1</v>
      </c>
      <c r="IB26" s="21" t="s">
        <v>52</v>
      </c>
      <c r="ID26" s="21">
        <v>12</v>
      </c>
      <c r="IE26" s="22" t="s">
        <v>48</v>
      </c>
      <c r="IF26" s="22"/>
      <c r="IG26" s="22"/>
      <c r="IH26" s="22"/>
      <c r="II26" s="22"/>
    </row>
    <row r="27" spans="1:243" s="21" customFormat="1" ht="110.25">
      <c r="A27" s="33">
        <v>2.11</v>
      </c>
      <c r="B27" s="34" t="s">
        <v>79</v>
      </c>
      <c r="C27" s="35"/>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2.11</v>
      </c>
      <c r="IB27" s="21" t="s">
        <v>79</v>
      </c>
      <c r="IE27" s="22"/>
      <c r="IF27" s="22"/>
      <c r="IG27" s="22"/>
      <c r="IH27" s="22"/>
      <c r="II27" s="22"/>
    </row>
    <row r="28" spans="1:243" s="21" customFormat="1" ht="32.25" customHeight="1">
      <c r="A28" s="33">
        <v>2.12</v>
      </c>
      <c r="B28" s="34" t="s">
        <v>80</v>
      </c>
      <c r="C28" s="35"/>
      <c r="D28" s="35">
        <v>8</v>
      </c>
      <c r="E28" s="56" t="s">
        <v>48</v>
      </c>
      <c r="F28" s="65">
        <v>54.41</v>
      </c>
      <c r="G28" s="39"/>
      <c r="H28" s="39"/>
      <c r="I28" s="40" t="s">
        <v>36</v>
      </c>
      <c r="J28" s="41">
        <f t="shared" si="0"/>
        <v>1</v>
      </c>
      <c r="K28" s="39" t="s">
        <v>37</v>
      </c>
      <c r="L28" s="39" t="s">
        <v>4</v>
      </c>
      <c r="M28" s="42"/>
      <c r="N28" s="51"/>
      <c r="O28" s="51"/>
      <c r="P28" s="52"/>
      <c r="Q28" s="51"/>
      <c r="R28" s="5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3">
        <f>total_amount_ba($B$2,$D$2,D28,F28,J28,K28,M28)</f>
        <v>435.28</v>
      </c>
      <c r="BB28" s="55">
        <f>BA28+SUM(N28:AZ28)</f>
        <v>435.28</v>
      </c>
      <c r="BC28" s="64" t="str">
        <f>SpellNumber(L28,BB28)</f>
        <v>INR  Four Hundred &amp; Thirty Five  and Paise Twenty Eight Only</v>
      </c>
      <c r="IA28" s="21">
        <v>2.12</v>
      </c>
      <c r="IB28" s="21" t="s">
        <v>80</v>
      </c>
      <c r="ID28" s="21">
        <v>8</v>
      </c>
      <c r="IE28" s="22" t="s">
        <v>48</v>
      </c>
      <c r="IF28" s="22"/>
      <c r="IG28" s="22"/>
      <c r="IH28" s="22"/>
      <c r="II28" s="22"/>
    </row>
    <row r="29" spans="1:243" s="21" customFormat="1" ht="15.75">
      <c r="A29" s="33">
        <v>3</v>
      </c>
      <c r="B29" s="34" t="s">
        <v>49</v>
      </c>
      <c r="C29" s="35"/>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3</v>
      </c>
      <c r="IB29" s="21" t="s">
        <v>49</v>
      </c>
      <c r="IE29" s="22"/>
      <c r="IF29" s="22"/>
      <c r="IG29" s="22"/>
      <c r="IH29" s="22"/>
      <c r="II29" s="22"/>
    </row>
    <row r="30" spans="1:243" s="21" customFormat="1" ht="93.75" customHeight="1">
      <c r="A30" s="33">
        <v>3.01</v>
      </c>
      <c r="B30" s="34" t="s">
        <v>108</v>
      </c>
      <c r="C30" s="35"/>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3.01</v>
      </c>
      <c r="IB30" s="21" t="s">
        <v>108</v>
      </c>
      <c r="IE30" s="22"/>
      <c r="IF30" s="22"/>
      <c r="IG30" s="22"/>
      <c r="IH30" s="22"/>
      <c r="II30" s="22"/>
    </row>
    <row r="31" spans="1:243" s="21" customFormat="1" ht="32.25" customHeight="1">
      <c r="A31" s="33">
        <v>3.02</v>
      </c>
      <c r="B31" s="34" t="s">
        <v>109</v>
      </c>
      <c r="C31" s="35"/>
      <c r="D31" s="35">
        <v>45</v>
      </c>
      <c r="E31" s="56" t="s">
        <v>45</v>
      </c>
      <c r="F31" s="65">
        <v>1343.14</v>
      </c>
      <c r="G31" s="39"/>
      <c r="H31" s="39"/>
      <c r="I31" s="40" t="s">
        <v>36</v>
      </c>
      <c r="J31" s="41">
        <f t="shared" si="0"/>
        <v>1</v>
      </c>
      <c r="K31" s="39" t="s">
        <v>37</v>
      </c>
      <c r="L31" s="39" t="s">
        <v>4</v>
      </c>
      <c r="M31" s="42"/>
      <c r="N31" s="51"/>
      <c r="O31" s="51"/>
      <c r="P31" s="52"/>
      <c r="Q31" s="51"/>
      <c r="R31" s="51"/>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3">
        <f>total_amount_ba($B$2,$D$2,D31,F31,J31,K31,M31)</f>
        <v>60441.3</v>
      </c>
      <c r="BB31" s="55">
        <f>BA31+SUM(N31:AZ31)</f>
        <v>60441.3</v>
      </c>
      <c r="BC31" s="64" t="str">
        <f>SpellNumber(L31,BB31)</f>
        <v>INR  Sixty Thousand Four Hundred &amp; Forty One  and Paise Thirty Only</v>
      </c>
      <c r="IA31" s="21">
        <v>3.02</v>
      </c>
      <c r="IB31" s="21" t="s">
        <v>109</v>
      </c>
      <c r="ID31" s="21">
        <v>45</v>
      </c>
      <c r="IE31" s="22" t="s">
        <v>45</v>
      </c>
      <c r="IF31" s="22"/>
      <c r="IG31" s="22"/>
      <c r="IH31" s="22"/>
      <c r="II31" s="22"/>
    </row>
    <row r="32" spans="1:243" s="21" customFormat="1" ht="141.75">
      <c r="A32" s="33">
        <v>3.03</v>
      </c>
      <c r="B32" s="34" t="s">
        <v>110</v>
      </c>
      <c r="C32" s="35"/>
      <c r="D32" s="35">
        <v>3</v>
      </c>
      <c r="E32" s="56" t="s">
        <v>45</v>
      </c>
      <c r="F32" s="65">
        <v>1587.07</v>
      </c>
      <c r="G32" s="39"/>
      <c r="H32" s="39"/>
      <c r="I32" s="40" t="s">
        <v>36</v>
      </c>
      <c r="J32" s="41">
        <f t="shared" si="0"/>
        <v>1</v>
      </c>
      <c r="K32" s="39" t="s">
        <v>37</v>
      </c>
      <c r="L32" s="39" t="s">
        <v>4</v>
      </c>
      <c r="M32" s="42"/>
      <c r="N32" s="51"/>
      <c r="O32" s="51"/>
      <c r="P32" s="52"/>
      <c r="Q32" s="51"/>
      <c r="R32" s="51"/>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3">
        <f>total_amount_ba($B$2,$D$2,D32,F32,J32,K32,M32)</f>
        <v>4761.21</v>
      </c>
      <c r="BB32" s="55">
        <f>BA32+SUM(N32:AZ32)</f>
        <v>4761.21</v>
      </c>
      <c r="BC32" s="64" t="str">
        <f>SpellNumber(L32,BB32)</f>
        <v>INR  Four Thousand Seven Hundred &amp; Sixty One  and Paise Twenty One Only</v>
      </c>
      <c r="IA32" s="21">
        <v>3.03</v>
      </c>
      <c r="IB32" s="21" t="s">
        <v>110</v>
      </c>
      <c r="ID32" s="21">
        <v>3</v>
      </c>
      <c r="IE32" s="22" t="s">
        <v>45</v>
      </c>
      <c r="IF32" s="22"/>
      <c r="IG32" s="22"/>
      <c r="IH32" s="22"/>
      <c r="II32" s="22"/>
    </row>
    <row r="33" spans="1:243" s="21" customFormat="1" ht="156" customHeight="1">
      <c r="A33" s="33">
        <v>3.04</v>
      </c>
      <c r="B33" s="34" t="s">
        <v>82</v>
      </c>
      <c r="C33" s="35"/>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3.04</v>
      </c>
      <c r="IB33" s="21" t="s">
        <v>82</v>
      </c>
      <c r="IE33" s="22"/>
      <c r="IF33" s="22"/>
      <c r="IG33" s="22"/>
      <c r="IH33" s="22"/>
      <c r="II33" s="22"/>
    </row>
    <row r="34" spans="1:243" s="21" customFormat="1" ht="43.5" customHeight="1">
      <c r="A34" s="33">
        <v>3.05</v>
      </c>
      <c r="B34" s="34" t="s">
        <v>81</v>
      </c>
      <c r="C34" s="35"/>
      <c r="D34" s="35">
        <v>20</v>
      </c>
      <c r="E34" s="56" t="s">
        <v>45</v>
      </c>
      <c r="F34" s="65">
        <v>1355.41</v>
      </c>
      <c r="G34" s="39"/>
      <c r="H34" s="39"/>
      <c r="I34" s="40" t="s">
        <v>36</v>
      </c>
      <c r="J34" s="41">
        <f t="shared" si="0"/>
        <v>1</v>
      </c>
      <c r="K34" s="39" t="s">
        <v>37</v>
      </c>
      <c r="L34" s="39" t="s">
        <v>4</v>
      </c>
      <c r="M34" s="42"/>
      <c r="N34" s="51"/>
      <c r="O34" s="51"/>
      <c r="P34" s="52"/>
      <c r="Q34" s="51"/>
      <c r="R34" s="51"/>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3">
        <f>total_amount_ba($B$2,$D$2,D34,F34,J34,K34,M34)</f>
        <v>27108.2</v>
      </c>
      <c r="BB34" s="55">
        <f>BA34+SUM(N34:AZ34)</f>
        <v>27108.2</v>
      </c>
      <c r="BC34" s="64" t="str">
        <f>SpellNumber(L34,BB34)</f>
        <v>INR  Twenty Seven Thousand One Hundred &amp; Eight  and Paise Twenty Only</v>
      </c>
      <c r="IA34" s="21">
        <v>3.05</v>
      </c>
      <c r="IB34" s="21" t="s">
        <v>81</v>
      </c>
      <c r="ID34" s="21">
        <v>20</v>
      </c>
      <c r="IE34" s="22" t="s">
        <v>45</v>
      </c>
      <c r="IF34" s="22"/>
      <c r="IG34" s="22"/>
      <c r="IH34" s="22"/>
      <c r="II34" s="22"/>
    </row>
    <row r="35" spans="1:243" s="21" customFormat="1" ht="204.75">
      <c r="A35" s="33">
        <v>3.06</v>
      </c>
      <c r="B35" s="34" t="s">
        <v>83</v>
      </c>
      <c r="C35" s="35"/>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3.06</v>
      </c>
      <c r="IB35" s="21" t="s">
        <v>83</v>
      </c>
      <c r="IE35" s="22"/>
      <c r="IF35" s="22"/>
      <c r="IG35" s="22"/>
      <c r="IH35" s="22"/>
      <c r="II35" s="22"/>
    </row>
    <row r="36" spans="1:243" s="21" customFormat="1" ht="45" customHeight="1">
      <c r="A36" s="33">
        <v>3.07</v>
      </c>
      <c r="B36" s="34" t="s">
        <v>81</v>
      </c>
      <c r="C36" s="35"/>
      <c r="D36" s="35">
        <v>160</v>
      </c>
      <c r="E36" s="56" t="s">
        <v>45</v>
      </c>
      <c r="F36" s="65">
        <v>1411.62</v>
      </c>
      <c r="G36" s="39"/>
      <c r="H36" s="39"/>
      <c r="I36" s="40" t="s">
        <v>36</v>
      </c>
      <c r="J36" s="41">
        <f t="shared" si="0"/>
        <v>1</v>
      </c>
      <c r="K36" s="39" t="s">
        <v>37</v>
      </c>
      <c r="L36" s="39" t="s">
        <v>4</v>
      </c>
      <c r="M36" s="42"/>
      <c r="N36" s="51"/>
      <c r="O36" s="51"/>
      <c r="P36" s="52"/>
      <c r="Q36" s="51"/>
      <c r="R36" s="5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3">
        <f>total_amount_ba($B$2,$D$2,D36,F36,J36,K36,M36)</f>
        <v>225859.2</v>
      </c>
      <c r="BB36" s="55">
        <f>BA36+SUM(N36:AZ36)</f>
        <v>225859.2</v>
      </c>
      <c r="BC36" s="64" t="str">
        <f>SpellNumber(L36,BB36)</f>
        <v>INR  Two Lakh Twenty Five Thousand Eight Hundred &amp; Fifty Nine  and Paise Twenty Only</v>
      </c>
      <c r="IA36" s="21">
        <v>3.07</v>
      </c>
      <c r="IB36" s="21" t="s">
        <v>81</v>
      </c>
      <c r="ID36" s="21">
        <v>160</v>
      </c>
      <c r="IE36" s="22" t="s">
        <v>45</v>
      </c>
      <c r="IF36" s="22"/>
      <c r="IG36" s="22"/>
      <c r="IH36" s="22"/>
      <c r="II36" s="22"/>
    </row>
    <row r="37" spans="1:243" s="21" customFormat="1" ht="15.75">
      <c r="A37" s="33">
        <v>4</v>
      </c>
      <c r="B37" s="34" t="s">
        <v>50</v>
      </c>
      <c r="C37" s="35"/>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4</v>
      </c>
      <c r="IB37" s="21" t="s">
        <v>50</v>
      </c>
      <c r="IE37" s="22"/>
      <c r="IF37" s="22"/>
      <c r="IG37" s="22"/>
      <c r="IH37" s="22"/>
      <c r="II37" s="22"/>
    </row>
    <row r="38" spans="1:243" s="21" customFormat="1" ht="15.75">
      <c r="A38" s="33">
        <v>4.01</v>
      </c>
      <c r="B38" s="34" t="s">
        <v>56</v>
      </c>
      <c r="C38" s="35"/>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4.01</v>
      </c>
      <c r="IB38" s="21" t="s">
        <v>56</v>
      </c>
      <c r="IE38" s="22"/>
      <c r="IF38" s="22"/>
      <c r="IG38" s="22"/>
      <c r="IH38" s="22"/>
      <c r="II38" s="22"/>
    </row>
    <row r="39" spans="1:243" s="21" customFormat="1" ht="34.5" customHeight="1">
      <c r="A39" s="33">
        <v>4.02</v>
      </c>
      <c r="B39" s="34" t="s">
        <v>51</v>
      </c>
      <c r="C39" s="35"/>
      <c r="D39" s="35">
        <v>20</v>
      </c>
      <c r="E39" s="56" t="s">
        <v>45</v>
      </c>
      <c r="F39" s="65">
        <v>231.08</v>
      </c>
      <c r="G39" s="39"/>
      <c r="H39" s="39"/>
      <c r="I39" s="40" t="s">
        <v>36</v>
      </c>
      <c r="J39" s="41">
        <f t="shared" si="0"/>
        <v>1</v>
      </c>
      <c r="K39" s="39" t="s">
        <v>37</v>
      </c>
      <c r="L39" s="39" t="s">
        <v>4</v>
      </c>
      <c r="M39" s="42"/>
      <c r="N39" s="51"/>
      <c r="O39" s="51"/>
      <c r="P39" s="52"/>
      <c r="Q39" s="51"/>
      <c r="R39" s="51"/>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3">
        <f>total_amount_ba($B$2,$D$2,D39,F39,J39,K39,M39)</f>
        <v>4621.6</v>
      </c>
      <c r="BB39" s="55">
        <f>BA39+SUM(N39:AZ39)</f>
        <v>4621.6</v>
      </c>
      <c r="BC39" s="64" t="str">
        <f>SpellNumber(L39,BB39)</f>
        <v>INR  Four Thousand Six Hundred &amp; Twenty One  and Paise Sixty Only</v>
      </c>
      <c r="IA39" s="21">
        <v>4.02</v>
      </c>
      <c r="IB39" s="21" t="s">
        <v>51</v>
      </c>
      <c r="ID39" s="21">
        <v>20</v>
      </c>
      <c r="IE39" s="22" t="s">
        <v>45</v>
      </c>
      <c r="IF39" s="22"/>
      <c r="IG39" s="22"/>
      <c r="IH39" s="22"/>
      <c r="II39" s="22"/>
    </row>
    <row r="40" spans="1:243" s="21" customFormat="1" ht="31.5">
      <c r="A40" s="33">
        <v>4.03</v>
      </c>
      <c r="B40" s="34" t="s">
        <v>61</v>
      </c>
      <c r="C40" s="35"/>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4.03</v>
      </c>
      <c r="IB40" s="21" t="s">
        <v>61</v>
      </c>
      <c r="IE40" s="22"/>
      <c r="IF40" s="22"/>
      <c r="IG40" s="22"/>
      <c r="IH40" s="22"/>
      <c r="II40" s="22"/>
    </row>
    <row r="41" spans="1:243" s="21" customFormat="1" ht="35.25" customHeight="1">
      <c r="A41" s="33">
        <v>4.04</v>
      </c>
      <c r="B41" s="34" t="s">
        <v>51</v>
      </c>
      <c r="C41" s="35"/>
      <c r="D41" s="35">
        <v>20</v>
      </c>
      <c r="E41" s="56" t="s">
        <v>45</v>
      </c>
      <c r="F41" s="65">
        <v>266.46</v>
      </c>
      <c r="G41" s="39"/>
      <c r="H41" s="39"/>
      <c r="I41" s="40" t="s">
        <v>36</v>
      </c>
      <c r="J41" s="41">
        <f t="shared" si="0"/>
        <v>1</v>
      </c>
      <c r="K41" s="39" t="s">
        <v>37</v>
      </c>
      <c r="L41" s="39" t="s">
        <v>4</v>
      </c>
      <c r="M41" s="42"/>
      <c r="N41" s="51"/>
      <c r="O41" s="51"/>
      <c r="P41" s="52"/>
      <c r="Q41" s="51"/>
      <c r="R41" s="51"/>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3">
        <f>total_amount_ba($B$2,$D$2,D41,F41,J41,K41,M41)</f>
        <v>5329.2</v>
      </c>
      <c r="BB41" s="55">
        <f>BA41+SUM(N41:AZ41)</f>
        <v>5329.2</v>
      </c>
      <c r="BC41" s="64" t="str">
        <f>SpellNumber(L41,BB41)</f>
        <v>INR  Five Thousand Three Hundred &amp; Twenty Nine  and Paise Twenty Only</v>
      </c>
      <c r="IA41" s="21">
        <v>4.04</v>
      </c>
      <c r="IB41" s="21" t="s">
        <v>51</v>
      </c>
      <c r="ID41" s="21">
        <v>20</v>
      </c>
      <c r="IE41" s="22" t="s">
        <v>45</v>
      </c>
      <c r="IF41" s="22"/>
      <c r="IG41" s="22"/>
      <c r="IH41" s="22"/>
      <c r="II41" s="22"/>
    </row>
    <row r="42" spans="1:243" s="21" customFormat="1" ht="78" customHeight="1">
      <c r="A42" s="33">
        <v>4.05</v>
      </c>
      <c r="B42" s="34" t="s">
        <v>62</v>
      </c>
      <c r="C42" s="35"/>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4.05</v>
      </c>
      <c r="IB42" s="21" t="s">
        <v>62</v>
      </c>
      <c r="IE42" s="22"/>
      <c r="IF42" s="22"/>
      <c r="IG42" s="22"/>
      <c r="IH42" s="22"/>
      <c r="II42" s="22"/>
    </row>
    <row r="43" spans="1:243" s="21" customFormat="1" ht="31.5" customHeight="1">
      <c r="A43" s="33">
        <v>4.06</v>
      </c>
      <c r="B43" s="34" t="s">
        <v>63</v>
      </c>
      <c r="C43" s="35"/>
      <c r="D43" s="35">
        <v>500</v>
      </c>
      <c r="E43" s="56" t="s">
        <v>45</v>
      </c>
      <c r="F43" s="65">
        <v>76.41</v>
      </c>
      <c r="G43" s="39"/>
      <c r="H43" s="39"/>
      <c r="I43" s="40" t="s">
        <v>36</v>
      </c>
      <c r="J43" s="41">
        <f t="shared" si="0"/>
        <v>1</v>
      </c>
      <c r="K43" s="39" t="s">
        <v>37</v>
      </c>
      <c r="L43" s="39" t="s">
        <v>4</v>
      </c>
      <c r="M43" s="42"/>
      <c r="N43" s="51"/>
      <c r="O43" s="51"/>
      <c r="P43" s="52"/>
      <c r="Q43" s="51"/>
      <c r="R43" s="51"/>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3">
        <f>total_amount_ba($B$2,$D$2,D43,F43,J43,K43,M43)</f>
        <v>38205</v>
      </c>
      <c r="BB43" s="55">
        <f>BA43+SUM(N43:AZ43)</f>
        <v>38205</v>
      </c>
      <c r="BC43" s="64" t="str">
        <f>SpellNumber(L43,BB43)</f>
        <v>INR  Thirty Eight Thousand Two Hundred &amp; Five  Only</v>
      </c>
      <c r="IA43" s="21">
        <v>4.06</v>
      </c>
      <c r="IB43" s="21" t="s">
        <v>63</v>
      </c>
      <c r="ID43" s="21">
        <v>500</v>
      </c>
      <c r="IE43" s="22" t="s">
        <v>45</v>
      </c>
      <c r="IF43" s="22"/>
      <c r="IG43" s="22"/>
      <c r="IH43" s="22"/>
      <c r="II43" s="22"/>
    </row>
    <row r="44" spans="1:243" s="21" customFormat="1" ht="63">
      <c r="A44" s="33">
        <v>4.07</v>
      </c>
      <c r="B44" s="34" t="s">
        <v>53</v>
      </c>
      <c r="C44" s="35"/>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4.07</v>
      </c>
      <c r="IB44" s="21" t="s">
        <v>53</v>
      </c>
      <c r="IE44" s="22"/>
      <c r="IF44" s="22"/>
      <c r="IG44" s="22"/>
      <c r="IH44" s="22"/>
      <c r="II44" s="22"/>
    </row>
    <row r="45" spans="1:243" s="21" customFormat="1" ht="63">
      <c r="A45" s="33">
        <v>4.08</v>
      </c>
      <c r="B45" s="34" t="s">
        <v>85</v>
      </c>
      <c r="C45" s="35"/>
      <c r="D45" s="35">
        <v>35</v>
      </c>
      <c r="E45" s="56" t="s">
        <v>45</v>
      </c>
      <c r="F45" s="65">
        <v>155.33</v>
      </c>
      <c r="G45" s="39"/>
      <c r="H45" s="39"/>
      <c r="I45" s="40" t="s">
        <v>36</v>
      </c>
      <c r="J45" s="41">
        <f t="shared" si="0"/>
        <v>1</v>
      </c>
      <c r="K45" s="39" t="s">
        <v>37</v>
      </c>
      <c r="L45" s="39" t="s">
        <v>4</v>
      </c>
      <c r="M45" s="42"/>
      <c r="N45" s="51"/>
      <c r="O45" s="51"/>
      <c r="P45" s="52"/>
      <c r="Q45" s="51"/>
      <c r="R45" s="5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3">
        <f>total_amount_ba($B$2,$D$2,D45,F45,J45,K45,M45)</f>
        <v>5436.55</v>
      </c>
      <c r="BB45" s="55">
        <f>BA45+SUM(N45:AZ45)</f>
        <v>5436.55</v>
      </c>
      <c r="BC45" s="64" t="str">
        <f>SpellNumber(L45,BB45)</f>
        <v>INR  Five Thousand Four Hundred &amp; Thirty Six  and Paise Fifty Five Only</v>
      </c>
      <c r="IA45" s="21">
        <v>4.08</v>
      </c>
      <c r="IB45" s="21" t="s">
        <v>85</v>
      </c>
      <c r="ID45" s="21">
        <v>35</v>
      </c>
      <c r="IE45" s="22" t="s">
        <v>45</v>
      </c>
      <c r="IF45" s="22"/>
      <c r="IG45" s="22"/>
      <c r="IH45" s="22"/>
      <c r="II45" s="22"/>
    </row>
    <row r="46" spans="1:243" s="21" customFormat="1" ht="94.5">
      <c r="A46" s="33">
        <v>4.09</v>
      </c>
      <c r="B46" s="34" t="s">
        <v>64</v>
      </c>
      <c r="C46" s="35"/>
      <c r="D46" s="35">
        <v>400</v>
      </c>
      <c r="E46" s="56" t="s">
        <v>45</v>
      </c>
      <c r="F46" s="65">
        <v>100.96</v>
      </c>
      <c r="G46" s="39"/>
      <c r="H46" s="39"/>
      <c r="I46" s="40" t="s">
        <v>36</v>
      </c>
      <c r="J46" s="41">
        <f t="shared" si="0"/>
        <v>1</v>
      </c>
      <c r="K46" s="39" t="s">
        <v>37</v>
      </c>
      <c r="L46" s="39" t="s">
        <v>4</v>
      </c>
      <c r="M46" s="42"/>
      <c r="N46" s="51"/>
      <c r="O46" s="51"/>
      <c r="P46" s="52"/>
      <c r="Q46" s="51"/>
      <c r="R46" s="51"/>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3">
        <f>total_amount_ba($B$2,$D$2,D46,F46,J46,K46,M46)</f>
        <v>40384</v>
      </c>
      <c r="BB46" s="55">
        <f>BA46+SUM(N46:AZ46)</f>
        <v>40384</v>
      </c>
      <c r="BC46" s="64" t="str">
        <f>SpellNumber(L46,BB46)</f>
        <v>INR  Forty Thousand Three Hundred &amp; Eighty Four  Only</v>
      </c>
      <c r="IA46" s="21">
        <v>4.09</v>
      </c>
      <c r="IB46" s="21" t="s">
        <v>64</v>
      </c>
      <c r="ID46" s="21">
        <v>400</v>
      </c>
      <c r="IE46" s="22" t="s">
        <v>45</v>
      </c>
      <c r="IF46" s="22"/>
      <c r="IG46" s="22"/>
      <c r="IH46" s="22"/>
      <c r="II46" s="22"/>
    </row>
    <row r="47" spans="1:243" s="21" customFormat="1" ht="23.25" customHeight="1">
      <c r="A47" s="66">
        <v>4.1</v>
      </c>
      <c r="B47" s="34" t="s">
        <v>65</v>
      </c>
      <c r="C47" s="35"/>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4.1</v>
      </c>
      <c r="IB47" s="21" t="s">
        <v>65</v>
      </c>
      <c r="IE47" s="22"/>
      <c r="IF47" s="22"/>
      <c r="IG47" s="22"/>
      <c r="IH47" s="22"/>
      <c r="II47" s="22"/>
    </row>
    <row r="48" spans="1:243" s="21" customFormat="1" ht="33.75" customHeight="1">
      <c r="A48" s="33">
        <v>4.11</v>
      </c>
      <c r="B48" s="34" t="s">
        <v>66</v>
      </c>
      <c r="C48" s="35"/>
      <c r="D48" s="35">
        <v>75</v>
      </c>
      <c r="E48" s="56" t="s">
        <v>45</v>
      </c>
      <c r="F48" s="65">
        <v>14.69</v>
      </c>
      <c r="G48" s="39"/>
      <c r="H48" s="39"/>
      <c r="I48" s="40" t="s">
        <v>36</v>
      </c>
      <c r="J48" s="41">
        <f t="shared" si="0"/>
        <v>1</v>
      </c>
      <c r="K48" s="39" t="s">
        <v>37</v>
      </c>
      <c r="L48" s="39" t="s">
        <v>4</v>
      </c>
      <c r="M48" s="42"/>
      <c r="N48" s="51"/>
      <c r="O48" s="51"/>
      <c r="P48" s="52"/>
      <c r="Q48" s="51"/>
      <c r="R48" s="51"/>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3">
        <f>total_amount_ba($B$2,$D$2,D48,F48,J48,K48,M48)</f>
        <v>1101.75</v>
      </c>
      <c r="BB48" s="55">
        <f>BA48+SUM(N48:AZ48)</f>
        <v>1101.75</v>
      </c>
      <c r="BC48" s="64" t="str">
        <f>SpellNumber(L48,BB48)</f>
        <v>INR  One Thousand One Hundred &amp; One  and Paise Seventy Five Only</v>
      </c>
      <c r="IA48" s="21">
        <v>4.11</v>
      </c>
      <c r="IB48" s="21" t="s">
        <v>66</v>
      </c>
      <c r="ID48" s="21">
        <v>75</v>
      </c>
      <c r="IE48" s="22" t="s">
        <v>45</v>
      </c>
      <c r="IF48" s="22"/>
      <c r="IG48" s="22"/>
      <c r="IH48" s="22"/>
      <c r="II48" s="22"/>
    </row>
    <row r="49" spans="1:243" s="21" customFormat="1" ht="78.75">
      <c r="A49" s="33">
        <v>4.12</v>
      </c>
      <c r="B49" s="34" t="s">
        <v>111</v>
      </c>
      <c r="C49" s="35"/>
      <c r="D49" s="35">
        <v>75</v>
      </c>
      <c r="E49" s="56" t="s">
        <v>45</v>
      </c>
      <c r="F49" s="65">
        <v>12.45</v>
      </c>
      <c r="G49" s="39"/>
      <c r="H49" s="39"/>
      <c r="I49" s="40" t="s">
        <v>36</v>
      </c>
      <c r="J49" s="41">
        <f t="shared" si="0"/>
        <v>1</v>
      </c>
      <c r="K49" s="39" t="s">
        <v>37</v>
      </c>
      <c r="L49" s="39" t="s">
        <v>4</v>
      </c>
      <c r="M49" s="42"/>
      <c r="N49" s="51"/>
      <c r="O49" s="51"/>
      <c r="P49" s="52"/>
      <c r="Q49" s="51"/>
      <c r="R49" s="51"/>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3">
        <f>total_amount_ba($B$2,$D$2,D49,F49,J49,K49,M49)</f>
        <v>933.75</v>
      </c>
      <c r="BB49" s="55">
        <f>BA49+SUM(N49:AZ49)</f>
        <v>933.75</v>
      </c>
      <c r="BC49" s="64" t="str">
        <f>SpellNumber(L49,BB49)</f>
        <v>INR  Nine Hundred &amp; Thirty Three  and Paise Seventy Five Only</v>
      </c>
      <c r="IA49" s="21">
        <v>4.12</v>
      </c>
      <c r="IB49" s="21" t="s">
        <v>111</v>
      </c>
      <c r="ID49" s="21">
        <v>75</v>
      </c>
      <c r="IE49" s="22" t="s">
        <v>45</v>
      </c>
      <c r="IF49" s="22"/>
      <c r="IG49" s="22"/>
      <c r="IH49" s="22"/>
      <c r="II49" s="22"/>
    </row>
    <row r="50" spans="1:243" s="21" customFormat="1" ht="94.5">
      <c r="A50" s="33">
        <v>4.13</v>
      </c>
      <c r="B50" s="34" t="s">
        <v>67</v>
      </c>
      <c r="C50" s="35"/>
      <c r="D50" s="35">
        <v>400</v>
      </c>
      <c r="E50" s="56" t="s">
        <v>45</v>
      </c>
      <c r="F50" s="65">
        <v>16</v>
      </c>
      <c r="G50" s="39"/>
      <c r="H50" s="39"/>
      <c r="I50" s="40" t="s">
        <v>36</v>
      </c>
      <c r="J50" s="41">
        <f t="shared" si="0"/>
        <v>1</v>
      </c>
      <c r="K50" s="39" t="s">
        <v>37</v>
      </c>
      <c r="L50" s="39" t="s">
        <v>4</v>
      </c>
      <c r="M50" s="42"/>
      <c r="N50" s="51"/>
      <c r="O50" s="51"/>
      <c r="P50" s="52"/>
      <c r="Q50" s="51"/>
      <c r="R50" s="51"/>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3">
        <f>total_amount_ba($B$2,$D$2,D50,F50,J50,K50,M50)</f>
        <v>6400</v>
      </c>
      <c r="BB50" s="55">
        <f>BA50+SUM(N50:AZ50)</f>
        <v>6400</v>
      </c>
      <c r="BC50" s="64" t="str">
        <f>SpellNumber(L50,BB50)</f>
        <v>INR  Six Thousand Four Hundred    Only</v>
      </c>
      <c r="IA50" s="21">
        <v>4.13</v>
      </c>
      <c r="IB50" s="21" t="s">
        <v>67</v>
      </c>
      <c r="ID50" s="21">
        <v>400</v>
      </c>
      <c r="IE50" s="22" t="s">
        <v>45</v>
      </c>
      <c r="IF50" s="22"/>
      <c r="IG50" s="22"/>
      <c r="IH50" s="22"/>
      <c r="II50" s="22"/>
    </row>
    <row r="51" spans="1:243" s="21" customFormat="1" ht="31.5">
      <c r="A51" s="33">
        <v>4.14</v>
      </c>
      <c r="B51" s="34" t="s">
        <v>84</v>
      </c>
      <c r="C51" s="35"/>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4.14</v>
      </c>
      <c r="IB51" s="21" t="s">
        <v>84</v>
      </c>
      <c r="IE51" s="22"/>
      <c r="IF51" s="22"/>
      <c r="IG51" s="22"/>
      <c r="IH51" s="22"/>
      <c r="II51" s="22"/>
    </row>
    <row r="52" spans="1:243" s="21" customFormat="1" ht="34.5" customHeight="1">
      <c r="A52" s="33">
        <v>4.15</v>
      </c>
      <c r="B52" s="34" t="s">
        <v>86</v>
      </c>
      <c r="C52" s="35"/>
      <c r="D52" s="35">
        <v>150</v>
      </c>
      <c r="E52" s="56" t="s">
        <v>45</v>
      </c>
      <c r="F52" s="65">
        <v>87.59</v>
      </c>
      <c r="G52" s="39"/>
      <c r="H52" s="39"/>
      <c r="I52" s="40" t="s">
        <v>36</v>
      </c>
      <c r="J52" s="41">
        <f t="shared" si="0"/>
        <v>1</v>
      </c>
      <c r="K52" s="39" t="s">
        <v>37</v>
      </c>
      <c r="L52" s="39" t="s">
        <v>4</v>
      </c>
      <c r="M52" s="42"/>
      <c r="N52" s="51"/>
      <c r="O52" s="51"/>
      <c r="P52" s="52"/>
      <c r="Q52" s="51"/>
      <c r="R52" s="51"/>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3">
        <f>total_amount_ba($B$2,$D$2,D52,F52,J52,K52,M52)</f>
        <v>13138.5</v>
      </c>
      <c r="BB52" s="55">
        <f>BA52+SUM(N52:AZ52)</f>
        <v>13138.5</v>
      </c>
      <c r="BC52" s="64" t="str">
        <f>SpellNumber(L52,BB52)</f>
        <v>INR  Thirteen Thousand One Hundred &amp; Thirty Eight  and Paise Fifty Only</v>
      </c>
      <c r="IA52" s="21">
        <v>4.15</v>
      </c>
      <c r="IB52" s="21" t="s">
        <v>86</v>
      </c>
      <c r="ID52" s="21">
        <v>150</v>
      </c>
      <c r="IE52" s="22" t="s">
        <v>45</v>
      </c>
      <c r="IF52" s="22"/>
      <c r="IG52" s="22"/>
      <c r="IH52" s="22"/>
      <c r="II52" s="22"/>
    </row>
    <row r="53" spans="1:243" s="21" customFormat="1" ht="15.75">
      <c r="A53" s="33">
        <v>5</v>
      </c>
      <c r="B53" s="34" t="s">
        <v>68</v>
      </c>
      <c r="C53" s="35"/>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5</v>
      </c>
      <c r="IB53" s="21" t="s">
        <v>68</v>
      </c>
      <c r="IE53" s="22"/>
      <c r="IF53" s="22"/>
      <c r="IG53" s="22"/>
      <c r="IH53" s="22"/>
      <c r="II53" s="22"/>
    </row>
    <row r="54" spans="1:243" s="21" customFormat="1" ht="157.5">
      <c r="A54" s="33">
        <v>5.01</v>
      </c>
      <c r="B54" s="34" t="s">
        <v>87</v>
      </c>
      <c r="C54" s="35"/>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5.01</v>
      </c>
      <c r="IB54" s="21" t="s">
        <v>87</v>
      </c>
      <c r="IE54" s="22"/>
      <c r="IF54" s="22"/>
      <c r="IG54" s="22"/>
      <c r="IH54" s="22"/>
      <c r="II54" s="22"/>
    </row>
    <row r="55" spans="1:243" s="21" customFormat="1" ht="38.25" customHeight="1">
      <c r="A55" s="33">
        <v>5.02</v>
      </c>
      <c r="B55" s="34" t="s">
        <v>88</v>
      </c>
      <c r="C55" s="35"/>
      <c r="D55" s="35">
        <v>20</v>
      </c>
      <c r="E55" s="56" t="s">
        <v>45</v>
      </c>
      <c r="F55" s="65">
        <v>376.68</v>
      </c>
      <c r="G55" s="39"/>
      <c r="H55" s="39"/>
      <c r="I55" s="40" t="s">
        <v>36</v>
      </c>
      <c r="J55" s="41">
        <f t="shared" si="0"/>
        <v>1</v>
      </c>
      <c r="K55" s="39" t="s">
        <v>37</v>
      </c>
      <c r="L55" s="39" t="s">
        <v>4</v>
      </c>
      <c r="M55" s="42"/>
      <c r="N55" s="51"/>
      <c r="O55" s="51"/>
      <c r="P55" s="52"/>
      <c r="Q55" s="51"/>
      <c r="R55" s="51"/>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3">
        <f>total_amount_ba($B$2,$D$2,D55,F55,J55,K55,M55)</f>
        <v>7533.6</v>
      </c>
      <c r="BB55" s="55">
        <f>BA55+SUM(N55:AZ55)</f>
        <v>7533.6</v>
      </c>
      <c r="BC55" s="64" t="str">
        <f>SpellNumber(L55,BB55)</f>
        <v>INR  Seven Thousand Five Hundred &amp; Thirty Three  and Paise Sixty Only</v>
      </c>
      <c r="IA55" s="21">
        <v>5.02</v>
      </c>
      <c r="IB55" s="21" t="s">
        <v>88</v>
      </c>
      <c r="ID55" s="21">
        <v>20</v>
      </c>
      <c r="IE55" s="22" t="s">
        <v>45</v>
      </c>
      <c r="IF55" s="22"/>
      <c r="IG55" s="22"/>
      <c r="IH55" s="22"/>
      <c r="II55" s="22"/>
    </row>
    <row r="56" spans="1:243" s="21" customFormat="1" ht="63">
      <c r="A56" s="33">
        <v>5.03</v>
      </c>
      <c r="B56" s="34" t="s">
        <v>89</v>
      </c>
      <c r="C56" s="35"/>
      <c r="D56" s="35">
        <v>160</v>
      </c>
      <c r="E56" s="56" t="s">
        <v>45</v>
      </c>
      <c r="F56" s="65">
        <v>2.19</v>
      </c>
      <c r="G56" s="39"/>
      <c r="H56" s="39"/>
      <c r="I56" s="40" t="s">
        <v>36</v>
      </c>
      <c r="J56" s="41">
        <f t="shared" si="0"/>
        <v>1</v>
      </c>
      <c r="K56" s="39" t="s">
        <v>37</v>
      </c>
      <c r="L56" s="39" t="s">
        <v>4</v>
      </c>
      <c r="M56" s="42"/>
      <c r="N56" s="51"/>
      <c r="O56" s="51"/>
      <c r="P56" s="52"/>
      <c r="Q56" s="51"/>
      <c r="R56" s="51"/>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3">
        <f>total_amount_ba($B$2,$D$2,D56,F56,J56,K56,M56)</f>
        <v>350.4</v>
      </c>
      <c r="BB56" s="55">
        <f>BA56+SUM(N56:AZ56)</f>
        <v>350.4</v>
      </c>
      <c r="BC56" s="64" t="str">
        <f>SpellNumber(L56,BB56)</f>
        <v>INR  Three Hundred &amp; Fifty  and Paise Forty Only</v>
      </c>
      <c r="IA56" s="21">
        <v>5.03</v>
      </c>
      <c r="IB56" s="21" t="s">
        <v>89</v>
      </c>
      <c r="ID56" s="21">
        <v>160</v>
      </c>
      <c r="IE56" s="22" t="s">
        <v>45</v>
      </c>
      <c r="IF56" s="22"/>
      <c r="IG56" s="22"/>
      <c r="IH56" s="22"/>
      <c r="II56" s="22"/>
    </row>
    <row r="57" spans="1:243" s="21" customFormat="1" ht="15.75">
      <c r="A57" s="33">
        <v>6</v>
      </c>
      <c r="B57" s="34" t="s">
        <v>59</v>
      </c>
      <c r="C57" s="35"/>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6</v>
      </c>
      <c r="IB57" s="21" t="s">
        <v>59</v>
      </c>
      <c r="IE57" s="22"/>
      <c r="IF57" s="22"/>
      <c r="IG57" s="22"/>
      <c r="IH57" s="22"/>
      <c r="II57" s="22"/>
    </row>
    <row r="58" spans="1:243" s="21" customFormat="1" ht="63">
      <c r="A58" s="33">
        <v>6.01</v>
      </c>
      <c r="B58" s="34" t="s">
        <v>90</v>
      </c>
      <c r="C58" s="35"/>
      <c r="D58" s="35">
        <v>5</v>
      </c>
      <c r="E58" s="56" t="s">
        <v>47</v>
      </c>
      <c r="F58" s="65">
        <v>532.66</v>
      </c>
      <c r="G58" s="39"/>
      <c r="H58" s="39"/>
      <c r="I58" s="40" t="s">
        <v>36</v>
      </c>
      <c r="J58" s="41">
        <f t="shared" si="0"/>
        <v>1</v>
      </c>
      <c r="K58" s="39" t="s">
        <v>37</v>
      </c>
      <c r="L58" s="39" t="s">
        <v>4</v>
      </c>
      <c r="M58" s="42"/>
      <c r="N58" s="51"/>
      <c r="O58" s="51"/>
      <c r="P58" s="52"/>
      <c r="Q58" s="51"/>
      <c r="R58" s="51"/>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3">
        <f>total_amount_ba($B$2,$D$2,D58,F58,J58,K58,M58)</f>
        <v>2663.3</v>
      </c>
      <c r="BB58" s="55">
        <f>BA58+SUM(N58:AZ58)</f>
        <v>2663.3</v>
      </c>
      <c r="BC58" s="64" t="str">
        <f>SpellNumber(L58,BB58)</f>
        <v>INR  Two Thousand Six Hundred &amp; Sixty Three  and Paise Thirty Only</v>
      </c>
      <c r="IA58" s="21">
        <v>6.01</v>
      </c>
      <c r="IB58" s="21" t="s">
        <v>90</v>
      </c>
      <c r="ID58" s="21">
        <v>5</v>
      </c>
      <c r="IE58" s="22" t="s">
        <v>47</v>
      </c>
      <c r="IF58" s="22"/>
      <c r="IG58" s="22"/>
      <c r="IH58" s="22"/>
      <c r="II58" s="22"/>
    </row>
    <row r="59" spans="1:243" s="21" customFormat="1" ht="78.75">
      <c r="A59" s="33">
        <v>6.02</v>
      </c>
      <c r="B59" s="34" t="s">
        <v>91</v>
      </c>
      <c r="C59" s="35"/>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6.02</v>
      </c>
      <c r="IB59" s="21" t="s">
        <v>91</v>
      </c>
      <c r="IE59" s="22"/>
      <c r="IF59" s="22"/>
      <c r="IG59" s="22"/>
      <c r="IH59" s="22"/>
      <c r="II59" s="22"/>
    </row>
    <row r="60" spans="1:243" s="21" customFormat="1" ht="42" customHeight="1">
      <c r="A60" s="33">
        <v>6.03</v>
      </c>
      <c r="B60" s="34" t="s">
        <v>92</v>
      </c>
      <c r="C60" s="35"/>
      <c r="D60" s="35">
        <v>2.5</v>
      </c>
      <c r="E60" s="56" t="s">
        <v>47</v>
      </c>
      <c r="F60" s="65">
        <v>1523.41</v>
      </c>
      <c r="G60" s="39"/>
      <c r="H60" s="39"/>
      <c r="I60" s="40" t="s">
        <v>36</v>
      </c>
      <c r="J60" s="41">
        <f t="shared" si="0"/>
        <v>1</v>
      </c>
      <c r="K60" s="39" t="s">
        <v>37</v>
      </c>
      <c r="L60" s="39" t="s">
        <v>4</v>
      </c>
      <c r="M60" s="42"/>
      <c r="N60" s="51"/>
      <c r="O60" s="51"/>
      <c r="P60" s="52"/>
      <c r="Q60" s="51"/>
      <c r="R60" s="51"/>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3">
        <f>total_amount_ba($B$2,$D$2,D60,F60,J60,K60,M60)</f>
        <v>3808.53</v>
      </c>
      <c r="BB60" s="55">
        <f>BA60+SUM(N60:AZ60)</f>
        <v>3808.53</v>
      </c>
      <c r="BC60" s="64" t="str">
        <f>SpellNumber(L60,BB60)</f>
        <v>INR  Three Thousand Eight Hundred &amp; Eight  and Paise Fifty Three Only</v>
      </c>
      <c r="IA60" s="21">
        <v>6.03</v>
      </c>
      <c r="IB60" s="21" t="s">
        <v>92</v>
      </c>
      <c r="ID60" s="21">
        <v>2.5</v>
      </c>
      <c r="IE60" s="22" t="s">
        <v>47</v>
      </c>
      <c r="IF60" s="22"/>
      <c r="IG60" s="22"/>
      <c r="IH60" s="22"/>
      <c r="II60" s="22"/>
    </row>
    <row r="61" spans="1:243" s="21" customFormat="1" ht="63" customHeight="1">
      <c r="A61" s="33">
        <v>6.04</v>
      </c>
      <c r="B61" s="34" t="s">
        <v>93</v>
      </c>
      <c r="C61" s="35"/>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6.04</v>
      </c>
      <c r="IB61" s="21" t="s">
        <v>93</v>
      </c>
      <c r="IE61" s="22"/>
      <c r="IF61" s="22"/>
      <c r="IG61" s="22"/>
      <c r="IH61" s="22"/>
      <c r="II61" s="22"/>
    </row>
    <row r="62" spans="1:243" s="21" customFormat="1" ht="36" customHeight="1">
      <c r="A62" s="33">
        <v>6.05</v>
      </c>
      <c r="B62" s="34" t="s">
        <v>94</v>
      </c>
      <c r="C62" s="35"/>
      <c r="D62" s="35">
        <v>6</v>
      </c>
      <c r="E62" s="56" t="s">
        <v>48</v>
      </c>
      <c r="F62" s="65">
        <v>240.68</v>
      </c>
      <c r="G62" s="39"/>
      <c r="H62" s="39"/>
      <c r="I62" s="40" t="s">
        <v>36</v>
      </c>
      <c r="J62" s="41">
        <f t="shared" si="0"/>
        <v>1</v>
      </c>
      <c r="K62" s="39" t="s">
        <v>37</v>
      </c>
      <c r="L62" s="39" t="s">
        <v>4</v>
      </c>
      <c r="M62" s="42"/>
      <c r="N62" s="51"/>
      <c r="O62" s="51"/>
      <c r="P62" s="52"/>
      <c r="Q62" s="51"/>
      <c r="R62" s="51"/>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3">
        <f>total_amount_ba($B$2,$D$2,D62,F62,J62,K62,M62)</f>
        <v>1444.08</v>
      </c>
      <c r="BB62" s="55">
        <f>BA62+SUM(N62:AZ62)</f>
        <v>1444.08</v>
      </c>
      <c r="BC62" s="64" t="str">
        <f>SpellNumber(L62,BB62)</f>
        <v>INR  One Thousand Four Hundred &amp; Forty Four  and Paise Eight Only</v>
      </c>
      <c r="IA62" s="21">
        <v>6.05</v>
      </c>
      <c r="IB62" s="21" t="s">
        <v>94</v>
      </c>
      <c r="ID62" s="21">
        <v>6</v>
      </c>
      <c r="IE62" s="22" t="s">
        <v>48</v>
      </c>
      <c r="IF62" s="22"/>
      <c r="IG62" s="22"/>
      <c r="IH62" s="22"/>
      <c r="II62" s="22"/>
    </row>
    <row r="63" spans="1:243" s="21" customFormat="1" ht="63">
      <c r="A63" s="33">
        <v>6.06</v>
      </c>
      <c r="B63" s="34" t="s">
        <v>95</v>
      </c>
      <c r="C63" s="35"/>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6.06</v>
      </c>
      <c r="IB63" s="21" t="s">
        <v>95</v>
      </c>
      <c r="IE63" s="22"/>
      <c r="IF63" s="22"/>
      <c r="IG63" s="22"/>
      <c r="IH63" s="22"/>
      <c r="II63" s="22"/>
    </row>
    <row r="64" spans="1:243" s="21" customFormat="1" ht="36" customHeight="1">
      <c r="A64" s="33">
        <v>6.07</v>
      </c>
      <c r="B64" s="34" t="s">
        <v>94</v>
      </c>
      <c r="C64" s="35"/>
      <c r="D64" s="35">
        <v>8</v>
      </c>
      <c r="E64" s="56" t="s">
        <v>48</v>
      </c>
      <c r="F64" s="65">
        <v>93.42</v>
      </c>
      <c r="G64" s="39"/>
      <c r="H64" s="39"/>
      <c r="I64" s="40" t="s">
        <v>36</v>
      </c>
      <c r="J64" s="41">
        <f t="shared" si="0"/>
        <v>1</v>
      </c>
      <c r="K64" s="39" t="s">
        <v>37</v>
      </c>
      <c r="L64" s="39" t="s">
        <v>4</v>
      </c>
      <c r="M64" s="42"/>
      <c r="N64" s="51"/>
      <c r="O64" s="51"/>
      <c r="P64" s="52"/>
      <c r="Q64" s="51"/>
      <c r="R64" s="51"/>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3">
        <f>total_amount_ba($B$2,$D$2,D64,F64,J64,K64,M64)</f>
        <v>747.36</v>
      </c>
      <c r="BB64" s="55">
        <f>BA64+SUM(N64:AZ64)</f>
        <v>747.36</v>
      </c>
      <c r="BC64" s="64" t="str">
        <f>SpellNumber(L64,BB64)</f>
        <v>INR  Seven Hundred &amp; Forty Seven  and Paise Thirty Six Only</v>
      </c>
      <c r="IA64" s="21">
        <v>6.07</v>
      </c>
      <c r="IB64" s="21" t="s">
        <v>94</v>
      </c>
      <c r="ID64" s="21">
        <v>8</v>
      </c>
      <c r="IE64" s="22" t="s">
        <v>48</v>
      </c>
      <c r="IF64" s="22"/>
      <c r="IG64" s="22"/>
      <c r="IH64" s="22"/>
      <c r="II64" s="22"/>
    </row>
    <row r="65" spans="1:243" s="21" customFormat="1" ht="141.75">
      <c r="A65" s="33">
        <v>6.08</v>
      </c>
      <c r="B65" s="34" t="s">
        <v>54</v>
      </c>
      <c r="C65" s="35"/>
      <c r="D65" s="35">
        <v>10</v>
      </c>
      <c r="E65" s="56" t="s">
        <v>47</v>
      </c>
      <c r="F65" s="65">
        <v>121.74</v>
      </c>
      <c r="G65" s="39"/>
      <c r="H65" s="39"/>
      <c r="I65" s="40" t="s">
        <v>36</v>
      </c>
      <c r="J65" s="41">
        <f t="shared" si="0"/>
        <v>1</v>
      </c>
      <c r="K65" s="39" t="s">
        <v>37</v>
      </c>
      <c r="L65" s="39" t="s">
        <v>4</v>
      </c>
      <c r="M65" s="42"/>
      <c r="N65" s="51"/>
      <c r="O65" s="51"/>
      <c r="P65" s="52"/>
      <c r="Q65" s="51"/>
      <c r="R65" s="51"/>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3">
        <f>total_amount_ba($B$2,$D$2,D65,F65,J65,K65,M65)</f>
        <v>1217.4</v>
      </c>
      <c r="BB65" s="55">
        <f>BA65+SUM(N65:AZ65)</f>
        <v>1217.4</v>
      </c>
      <c r="BC65" s="64" t="str">
        <f>SpellNumber(L65,BB65)</f>
        <v>INR  One Thousand Two Hundred &amp; Seventeen  and Paise Forty Only</v>
      </c>
      <c r="IA65" s="21">
        <v>6.08</v>
      </c>
      <c r="IB65" s="21" t="s">
        <v>54</v>
      </c>
      <c r="ID65" s="21">
        <v>10</v>
      </c>
      <c r="IE65" s="22" t="s">
        <v>47</v>
      </c>
      <c r="IF65" s="22"/>
      <c r="IG65" s="22"/>
      <c r="IH65" s="22"/>
      <c r="II65" s="22"/>
    </row>
    <row r="66" spans="1:243" s="21" customFormat="1" ht="31.5">
      <c r="A66" s="33">
        <v>7</v>
      </c>
      <c r="B66" s="34" t="s">
        <v>69</v>
      </c>
      <c r="C66" s="35"/>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7</v>
      </c>
      <c r="IB66" s="21" t="s">
        <v>69</v>
      </c>
      <c r="IE66" s="22"/>
      <c r="IF66" s="22"/>
      <c r="IG66" s="22"/>
      <c r="IH66" s="22"/>
      <c r="II66" s="22"/>
    </row>
    <row r="67" spans="1:243" s="21" customFormat="1" ht="94.5">
      <c r="A67" s="33">
        <v>7.01</v>
      </c>
      <c r="B67" s="34" t="s">
        <v>96</v>
      </c>
      <c r="C67" s="35"/>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7.01</v>
      </c>
      <c r="IB67" s="21" t="s">
        <v>96</v>
      </c>
      <c r="IE67" s="22"/>
      <c r="IF67" s="22"/>
      <c r="IG67" s="22"/>
      <c r="IH67" s="22"/>
      <c r="II67" s="22"/>
    </row>
    <row r="68" spans="1:243" s="21" customFormat="1" ht="33.75" customHeight="1">
      <c r="A68" s="33">
        <v>7.02</v>
      </c>
      <c r="B68" s="34" t="s">
        <v>112</v>
      </c>
      <c r="C68" s="35"/>
      <c r="D68" s="35">
        <v>3</v>
      </c>
      <c r="E68" s="56" t="s">
        <v>45</v>
      </c>
      <c r="F68" s="65">
        <v>340.64</v>
      </c>
      <c r="G68" s="39"/>
      <c r="H68" s="39"/>
      <c r="I68" s="40" t="s">
        <v>36</v>
      </c>
      <c r="J68" s="41">
        <f t="shared" si="0"/>
        <v>1</v>
      </c>
      <c r="K68" s="39" t="s">
        <v>37</v>
      </c>
      <c r="L68" s="39" t="s">
        <v>4</v>
      </c>
      <c r="M68" s="42"/>
      <c r="N68" s="51"/>
      <c r="O68" s="51"/>
      <c r="P68" s="52"/>
      <c r="Q68" s="51"/>
      <c r="R68" s="51"/>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3">
        <f>total_amount_ba($B$2,$D$2,D68,F68,J68,K68,M68)</f>
        <v>1021.92</v>
      </c>
      <c r="BB68" s="55">
        <f>BA68+SUM(N68:AZ68)</f>
        <v>1021.92</v>
      </c>
      <c r="BC68" s="64" t="str">
        <f>SpellNumber(L68,BB68)</f>
        <v>INR  One Thousand  &amp;Twenty One  and Paise Ninety Two Only</v>
      </c>
      <c r="IA68" s="21">
        <v>7.02</v>
      </c>
      <c r="IB68" s="21" t="s">
        <v>112</v>
      </c>
      <c r="ID68" s="21">
        <v>3</v>
      </c>
      <c r="IE68" s="22" t="s">
        <v>45</v>
      </c>
      <c r="IF68" s="22"/>
      <c r="IG68" s="22"/>
      <c r="IH68" s="22"/>
      <c r="II68" s="22"/>
    </row>
    <row r="69" spans="1:243" s="21" customFormat="1" ht="110.25">
      <c r="A69" s="47">
        <v>7.03</v>
      </c>
      <c r="B69" s="34" t="s">
        <v>70</v>
      </c>
      <c r="C69" s="35"/>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7.03</v>
      </c>
      <c r="IB69" s="21" t="s">
        <v>70</v>
      </c>
      <c r="IE69" s="22"/>
      <c r="IF69" s="22"/>
      <c r="IG69" s="22"/>
      <c r="IH69" s="22"/>
      <c r="II69" s="22"/>
    </row>
    <row r="70" spans="1:243" s="21" customFormat="1" ht="33.75" customHeight="1">
      <c r="A70" s="47">
        <v>7.04</v>
      </c>
      <c r="B70" s="34" t="s">
        <v>113</v>
      </c>
      <c r="C70" s="35"/>
      <c r="D70" s="35">
        <v>3</v>
      </c>
      <c r="E70" s="56" t="s">
        <v>45</v>
      </c>
      <c r="F70" s="65">
        <v>266.64</v>
      </c>
      <c r="G70" s="39"/>
      <c r="H70" s="39"/>
      <c r="I70" s="40" t="s">
        <v>36</v>
      </c>
      <c r="J70" s="41">
        <f>IF(I70="Less(-)",-1,1)</f>
        <v>1</v>
      </c>
      <c r="K70" s="39" t="s">
        <v>37</v>
      </c>
      <c r="L70" s="39" t="s">
        <v>4</v>
      </c>
      <c r="M70" s="42"/>
      <c r="N70" s="51"/>
      <c r="O70" s="51"/>
      <c r="P70" s="52"/>
      <c r="Q70" s="51"/>
      <c r="R70" s="51"/>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3">
        <f>total_amount_ba($B$2,$D$2,D70,F70,J70,K70,M70)</f>
        <v>799.92</v>
      </c>
      <c r="BB70" s="55">
        <f>BA70+SUM(N70:AZ70)</f>
        <v>799.92</v>
      </c>
      <c r="BC70" s="64" t="str">
        <f>SpellNumber(L70,BB70)</f>
        <v>INR  Seven Hundred &amp; Ninety Nine  and Paise Ninety Two Only</v>
      </c>
      <c r="IA70" s="21">
        <v>7.04</v>
      </c>
      <c r="IB70" s="21" t="s">
        <v>113</v>
      </c>
      <c r="ID70" s="21">
        <v>3</v>
      </c>
      <c r="IE70" s="22" t="s">
        <v>45</v>
      </c>
      <c r="IF70" s="22"/>
      <c r="IG70" s="22"/>
      <c r="IH70" s="22"/>
      <c r="II70" s="22"/>
    </row>
    <row r="71" spans="1:243" s="21" customFormat="1" ht="18.75" customHeight="1">
      <c r="A71" s="47">
        <v>8</v>
      </c>
      <c r="B71" s="34" t="s">
        <v>97</v>
      </c>
      <c r="C71" s="35"/>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8</v>
      </c>
      <c r="IB71" s="21" t="s">
        <v>97</v>
      </c>
      <c r="IE71" s="22"/>
      <c r="IF71" s="22"/>
      <c r="IG71" s="22"/>
      <c r="IH71" s="22"/>
      <c r="II71" s="22"/>
    </row>
    <row r="72" spans="1:243" s="21" customFormat="1" ht="126" customHeight="1">
      <c r="A72" s="47">
        <v>8.01</v>
      </c>
      <c r="B72" s="34" t="s">
        <v>98</v>
      </c>
      <c r="C72" s="35"/>
      <c r="D72" s="35">
        <v>5</v>
      </c>
      <c r="E72" s="56" t="s">
        <v>100</v>
      </c>
      <c r="F72" s="65">
        <v>4455.55</v>
      </c>
      <c r="G72" s="39"/>
      <c r="H72" s="39"/>
      <c r="I72" s="40" t="s">
        <v>36</v>
      </c>
      <c r="J72" s="41">
        <f>IF(I72="Less(-)",-1,1)</f>
        <v>1</v>
      </c>
      <c r="K72" s="39" t="s">
        <v>37</v>
      </c>
      <c r="L72" s="39" t="s">
        <v>4</v>
      </c>
      <c r="M72" s="42"/>
      <c r="N72" s="51"/>
      <c r="O72" s="51"/>
      <c r="P72" s="52"/>
      <c r="Q72" s="51"/>
      <c r="R72" s="51"/>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3">
        <f>total_amount_ba($B$2,$D$2,D72,F72,J72,K72,M72)</f>
        <v>22277.75</v>
      </c>
      <c r="BB72" s="55">
        <f>BA72+SUM(N72:AZ72)</f>
        <v>22277.75</v>
      </c>
      <c r="BC72" s="54" t="str">
        <f>SpellNumber(L72,BB72)</f>
        <v>INR  Twenty Two Thousand Two Hundred &amp; Seventy Seven  and Paise Seventy Five Only</v>
      </c>
      <c r="IA72" s="21">
        <v>8.01</v>
      </c>
      <c r="IB72" s="36" t="s">
        <v>98</v>
      </c>
      <c r="ID72" s="21">
        <v>5</v>
      </c>
      <c r="IE72" s="22" t="s">
        <v>100</v>
      </c>
      <c r="IF72" s="22"/>
      <c r="IG72" s="22"/>
      <c r="IH72" s="22"/>
      <c r="II72" s="22"/>
    </row>
    <row r="73" spans="1:243" s="21" customFormat="1" ht="125.25" customHeight="1">
      <c r="A73" s="33">
        <v>8.02</v>
      </c>
      <c r="B73" s="34" t="s">
        <v>99</v>
      </c>
      <c r="C73" s="35"/>
      <c r="D73" s="35">
        <v>11.25</v>
      </c>
      <c r="E73" s="56" t="s">
        <v>71</v>
      </c>
      <c r="F73" s="65">
        <v>2019.25</v>
      </c>
      <c r="G73" s="39"/>
      <c r="H73" s="39"/>
      <c r="I73" s="40" t="s">
        <v>36</v>
      </c>
      <c r="J73" s="41">
        <f>IF(I73="Less(-)",-1,1)</f>
        <v>1</v>
      </c>
      <c r="K73" s="39" t="s">
        <v>37</v>
      </c>
      <c r="L73" s="39" t="s">
        <v>4</v>
      </c>
      <c r="M73" s="42"/>
      <c r="N73" s="51"/>
      <c r="O73" s="51"/>
      <c r="P73" s="52"/>
      <c r="Q73" s="51"/>
      <c r="R73" s="51"/>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3">
        <f>total_amount_ba($B$2,$D$2,D73,F73,J73,K73,M73)</f>
        <v>22716.56</v>
      </c>
      <c r="BB73" s="55">
        <f>BA73+SUM(N73:AZ73)</f>
        <v>22716.56</v>
      </c>
      <c r="BC73" s="54" t="str">
        <f>SpellNumber(L73,BB73)</f>
        <v>INR  Twenty Two Thousand Seven Hundred &amp; Sixteen  and Paise Fifty Six Only</v>
      </c>
      <c r="IA73" s="21">
        <v>8.02</v>
      </c>
      <c r="IB73" s="36" t="s">
        <v>99</v>
      </c>
      <c r="ID73" s="21">
        <v>11.25</v>
      </c>
      <c r="IE73" s="22" t="s">
        <v>71</v>
      </c>
      <c r="IF73" s="22"/>
      <c r="IG73" s="22"/>
      <c r="IH73" s="22"/>
      <c r="II73" s="22"/>
    </row>
    <row r="74" spans="1:55" ht="46.5" customHeight="1">
      <c r="A74" s="45" t="s">
        <v>38</v>
      </c>
      <c r="B74" s="46"/>
      <c r="C74" s="48"/>
      <c r="D74" s="60"/>
      <c r="E74" s="60"/>
      <c r="F74" s="60"/>
      <c r="G74" s="37"/>
      <c r="H74" s="49"/>
      <c r="I74" s="49"/>
      <c r="J74" s="49"/>
      <c r="K74" s="49"/>
      <c r="L74" s="50"/>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63">
        <f>SUM(BA13:BA73)</f>
        <v>523908.33</v>
      </c>
      <c r="BB74" s="63">
        <f>SUM(BB13:BB73)</f>
        <v>523908.33</v>
      </c>
      <c r="BC74" s="64" t="str">
        <f>SpellNumber($E$2,BB74)</f>
        <v>INR  Five Lakh Twenty Three Thousand Nine Hundred &amp; Eight  and Paise Thirty Three Only</v>
      </c>
    </row>
    <row r="75" spans="1:55" ht="45" customHeight="1">
      <c r="A75" s="24" t="s">
        <v>39</v>
      </c>
      <c r="B75" s="25"/>
      <c r="C75" s="26"/>
      <c r="D75" s="57"/>
      <c r="E75" s="58" t="s">
        <v>46</v>
      </c>
      <c r="F75" s="59"/>
      <c r="G75" s="27"/>
      <c r="H75" s="28"/>
      <c r="I75" s="28"/>
      <c r="J75" s="28"/>
      <c r="K75" s="29"/>
      <c r="L75" s="30"/>
      <c r="M75" s="31"/>
      <c r="N75" s="32"/>
      <c r="O75" s="21"/>
      <c r="P75" s="21"/>
      <c r="Q75" s="21"/>
      <c r="R75" s="21"/>
      <c r="S75" s="21"/>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61">
        <f>IF(ISBLANK(F75),0,IF(E75="Excess (+)",ROUND(BA74+(BA74*F75),2),IF(E75="Less (-)",ROUND(BA74+(BA74*F75*(-1)),2),IF(E75="At Par",BA74,0))))</f>
        <v>0</v>
      </c>
      <c r="BB75" s="62">
        <f>ROUND(BA75,0)</f>
        <v>0</v>
      </c>
      <c r="BC75" s="64" t="str">
        <f>SpellNumber($E$2,BB75)</f>
        <v>INR Zero Only</v>
      </c>
    </row>
    <row r="76" spans="1:55" ht="33" customHeight="1">
      <c r="A76" s="23" t="s">
        <v>40</v>
      </c>
      <c r="B76" s="23"/>
      <c r="C76" s="69" t="str">
        <f>SpellNumber($E$2,BB75)</f>
        <v>INR Zero Only</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row>
    <row r="77" ht="15"/>
    <row r="78" ht="15"/>
    <row r="79" ht="15"/>
    <row r="80" ht="15"/>
    <row r="81" ht="15"/>
    <row r="82" ht="15"/>
    <row r="83" ht="15"/>
    <row r="84" ht="15"/>
    <row r="85" ht="15"/>
    <row r="86" ht="15"/>
    <row r="87" ht="15"/>
    <row r="88" ht="15"/>
    <row r="89" ht="15"/>
    <row r="90" ht="15"/>
    <row r="91" ht="15"/>
    <row r="93" ht="15"/>
    <row r="94" ht="15"/>
    <row r="95" ht="15"/>
    <row r="96" ht="15"/>
    <row r="97" ht="15"/>
    <row r="98" ht="15"/>
    <row r="99" ht="15"/>
    <row r="100" ht="15"/>
    <row r="101" ht="15"/>
    <row r="102" ht="15"/>
    <row r="103"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8" ht="15"/>
    <row r="769" ht="15"/>
    <row r="773" ht="15"/>
    <row r="774" ht="15"/>
    <row r="775" ht="15"/>
    <row r="776" ht="15"/>
    <row r="777" ht="15"/>
    <row r="778" ht="15"/>
    <row r="779" ht="15"/>
    <row r="780" ht="15"/>
    <row r="782" ht="15"/>
    <row r="783" ht="15"/>
    <row r="784" ht="15"/>
    <row r="785" ht="15"/>
    <row r="786" ht="15"/>
    <row r="787" ht="15"/>
    <row r="788" ht="15"/>
    <row r="789" ht="15"/>
    <row r="790" ht="15"/>
    <row r="792" ht="15"/>
    <row r="793" ht="15"/>
    <row r="795" ht="15"/>
    <row r="796" ht="15"/>
    <row r="797" ht="15"/>
    <row r="798" ht="15"/>
    <row r="799" ht="15"/>
    <row r="800" ht="15"/>
    <row r="801" ht="15"/>
    <row r="802" ht="15"/>
    <row r="804" ht="15"/>
    <row r="805" ht="15"/>
    <row r="806" ht="15"/>
    <row r="807" ht="15"/>
    <row r="808" ht="15"/>
    <row r="809" ht="15"/>
    <row r="811" ht="15"/>
    <row r="812" ht="15"/>
    <row r="813" ht="15"/>
    <row r="814" ht="15"/>
    <row r="815" ht="15"/>
    <row r="816" ht="15"/>
    <row r="817" ht="15"/>
    <row r="819" ht="15"/>
    <row r="820" ht="15"/>
    <row r="822" ht="15"/>
    <row r="823" ht="15"/>
    <row r="824" ht="15"/>
    <row r="825" ht="15"/>
    <row r="826" ht="15"/>
    <row r="827" ht="15"/>
    <row r="828" ht="15"/>
    <row r="830" ht="15"/>
    <row r="831" ht="15"/>
  </sheetData>
  <sheetProtection password="8F23" sheet="1"/>
  <mergeCells count="37">
    <mergeCell ref="D63:BC63"/>
    <mergeCell ref="D66:BC66"/>
    <mergeCell ref="D69:BC69"/>
    <mergeCell ref="D71:BC71"/>
    <mergeCell ref="D67:BC67"/>
    <mergeCell ref="A1:L1"/>
    <mergeCell ref="A4:BC4"/>
    <mergeCell ref="A5:BC5"/>
    <mergeCell ref="A6:BC6"/>
    <mergeCell ref="A7:BC7"/>
    <mergeCell ref="D25:BC25"/>
    <mergeCell ref="D22:BC22"/>
    <mergeCell ref="D16:BC16"/>
    <mergeCell ref="D17:BC17"/>
    <mergeCell ref="C76:BC76"/>
    <mergeCell ref="B8:BC8"/>
    <mergeCell ref="D13:BC13"/>
    <mergeCell ref="A9:BC9"/>
    <mergeCell ref="D35:BC35"/>
    <mergeCell ref="D37:BC37"/>
    <mergeCell ref="D27:BC27"/>
    <mergeCell ref="D54:BC54"/>
    <mergeCell ref="D57:BC57"/>
    <mergeCell ref="D59:BC59"/>
    <mergeCell ref="D14:BC14"/>
    <mergeCell ref="D20:BC20"/>
    <mergeCell ref="D29:BC29"/>
    <mergeCell ref="D30:BC30"/>
    <mergeCell ref="D33:BC33"/>
    <mergeCell ref="D38:BC38"/>
    <mergeCell ref="D40:BC40"/>
    <mergeCell ref="D42:BC42"/>
    <mergeCell ref="D44:BC44"/>
    <mergeCell ref="D51:BC51"/>
    <mergeCell ref="D53:BC53"/>
    <mergeCell ref="D61:BC61"/>
    <mergeCell ref="D47:BC4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list" allowBlank="1" showErrorMessage="1" sqref="E7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IF(#REF!&lt;&gt;"Select",99.9,0)</formula2>
    </dataValidation>
    <dataValidation allowBlank="1" showInputMessage="1" showErrorMessage="1" promptTitle="Units" prompt="Please enter Units in text" sqref="D15:E15 D18:E19 D21:E21 D23:E24 D26:E26 D28:E28 D31:E32 D34:E34 D36:E36 D39:E39 D41:E41 D43:E43 D45:E46 D48:E50 D52:E52 D55:E56 D58:E58 D60:E60 D62:E62 D64:E65 D68:E68 D70:E70 D72:E73">
      <formula1>0</formula1>
      <formula2>0</formula2>
    </dataValidation>
    <dataValidation type="decimal" allowBlank="1" showInputMessage="1" showErrorMessage="1" promptTitle="Quantity" prompt="Please enter the Quantity for this item. " errorTitle="Invalid Entry" error="Only Numeric Values are allowed. " sqref="F15 F18:F19 F21 F23:F24 F26 F28 F31:F32 F34 F36 F39 F41 F43 F45:F46 F48:F50 F52 F55:F56 F58 F60 F62 F64:F65 F68 F70 F72:F73">
      <formula1>0</formula1>
      <formula2>999999999999999</formula2>
    </dataValidation>
    <dataValidation type="list" allowBlank="1" showErrorMessage="1" sqref="D13:D14 K15 D16:D17 K18:K19 D20 K21 D22 K23:K24 D25 K26 D27 K28 D29:D30 K31:K32 D33 K34 D35 K36 D37:D38 K39 D40 K41 D42 K43 D44 K45:K46 D47 K48:K50 D51 K52 D53:D54 K55:K56 D57 K58 D59 K60 D61 K62 D63 K64:K65 D66:D67 K68 D69 K70 K72:K73 D7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4 G26:H26 G28:H28 G31:H32 G34:H34 G36:H36 G39:H39 G41:H41 G43:H43 G45:H46 G48:H50 G52:H52 G55:H56 G58:H58 G60:H60 G62:H62 G64:H65 G68:H68 G70:H70 G72:H73">
      <formula1>0</formula1>
      <formula2>999999999999999</formula2>
    </dataValidation>
    <dataValidation allowBlank="1" showInputMessage="1" showErrorMessage="1" promptTitle="Addition / Deduction" prompt="Please Choose the correct One" sqref="J15 J18:J19 J21 J23:J24 J26 J28 J31:J32 J34 J36 J39 J41 J43 J45:J46 J48:J50 J52 J55:J56 J58 J60 J62 J64:J65 J68 J70 J72:J73">
      <formula1>0</formula1>
      <formula2>0</formula2>
    </dataValidation>
    <dataValidation type="list" showErrorMessage="1" sqref="I15 I18:I19 I21 I23:I24 I26 I28 I31:I32 I34 I36 I39 I41 I43 I45:I46 I48:I50 I52 I55:I56 I58 I60 I62 I64:I65 I68 I70 I72:I7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4 N26:O26 N28:O28 N31:O32 N34:O34 N36:O36 N39:O39 N41:O41 N43:O43 N45:O46 N48:O50 N52:O52 N55:O56 N58:O58 N60:O60 N62:O62 N64:O65 N68:O68 N70:O70 N72:O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R24 R26 R28 R31:R32 R34 R36 R39 R41 R43 R45:R46 R48:R50 R52 R55:R56 R58 R60 R62 R64:R65 R68 R70 R72:R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Q24 Q26 Q28 Q31:Q32 Q34 Q36 Q39 Q41 Q43 Q45:Q46 Q48:Q50 Q52 Q55:Q56 Q58 Q60 Q62 Q64:Q65 Q68 Q70 Q72:Q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M24 M26 M28 M31:M32 M34 M36 M39 M41 M43 M45:M46 M48:M50 M52 M55:M56 M58 M60 M62 M64:M65 M68 M70 M72:M73">
      <formula1>0</formula1>
      <formula2>999999999999999</formula2>
    </dataValidation>
    <dataValidation type="list" allowBlank="1" showInputMessage="1" showErrorMessage="1" sqref="L67 L68 L69 L70 L71 L13 L14 L15 L16 L17 L18 L19 L20 L21 L22 L23 L24 L25 L26 L27 L28 L29 L30 L31 L32 L33 L34 L35 L36 L37 L38 L39 L40 L41 L42 L43 L44 L45 L46 L47 L48 L49 L50 L51 L52 L53 L54 L55 L56 L57 L58 L59 L60 L61 L62 L63 L64 L65 L66 L73 L7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3">
      <formula1>0</formula1>
      <formula2>0</formula2>
    </dataValidation>
    <dataValidation type="decimal" allowBlank="1" showErrorMessage="1" errorTitle="Invalid Entry" error="Only Numeric Values are allowed. " sqref="A13:A7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5" t="s">
        <v>41</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2020-01-28T06:06:43Z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